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8800" windowHeight="12375"/>
  </bookViews>
  <sheets>
    <sheet name="Жилые" sheetId="15" r:id="rId1"/>
    <sheet name="Нежилые" sheetId="17" r:id="rId2"/>
    <sheet name="Без техпаспортов" sheetId="16" r:id="rId3"/>
    <sheet name="Дома за красной линией" sheetId="18" r:id="rId4"/>
  </sheets>
  <definedNames>
    <definedName name="_xlnm._FilterDatabase" localSheetId="0" hidden="1">Жилые!$B$1:$B$425</definedName>
    <definedName name="_xlnm._FilterDatabase" localSheetId="1" hidden="1">Нежилые!$A$2:$U$20</definedName>
  </definedNames>
  <calcPr calcId="124519"/>
</workbook>
</file>

<file path=xl/calcChain.xml><?xml version="1.0" encoding="utf-8"?>
<calcChain xmlns="http://schemas.openxmlformats.org/spreadsheetml/2006/main">
  <c r="R46" i="18"/>
  <c r="Q46"/>
  <c r="P46"/>
  <c r="F48" s="1"/>
  <c r="O46"/>
  <c r="N46"/>
  <c r="F47" s="1"/>
  <c r="M46"/>
  <c r="K46"/>
  <c r="J46"/>
  <c r="I46"/>
  <c r="H46"/>
  <c r="A46"/>
  <c r="N45"/>
  <c r="M45"/>
  <c r="G33"/>
  <c r="F33"/>
  <c r="G32"/>
  <c r="F32"/>
  <c r="G20"/>
  <c r="G46" s="1"/>
  <c r="F20"/>
  <c r="G8"/>
  <c r="F8"/>
  <c r="F46" s="1"/>
  <c r="N385" i="15" l="1"/>
  <c r="N384"/>
  <c r="N381"/>
  <c r="O379"/>
  <c r="R378"/>
  <c r="N378"/>
  <c r="I378" s="1"/>
  <c r="K378"/>
  <c r="J378"/>
  <c r="H378"/>
  <c r="G378" l="1"/>
  <c r="F378"/>
  <c r="Q378"/>
  <c r="R15" i="17"/>
  <c r="R13"/>
  <c r="R12"/>
  <c r="R11"/>
  <c r="R10"/>
  <c r="R9"/>
  <c r="R14"/>
  <c r="H17" l="1"/>
  <c r="S17"/>
  <c r="A17"/>
  <c r="U7"/>
  <c r="U17" s="1"/>
  <c r="G20" s="1"/>
  <c r="L7"/>
  <c r="K7"/>
  <c r="J7"/>
  <c r="I7"/>
  <c r="G6"/>
  <c r="G18" l="1"/>
  <c r="G17"/>
  <c r="G19" s="1"/>
  <c r="G410" i="15" l="1"/>
  <c r="G412" s="1"/>
  <c r="G404" l="1"/>
  <c r="G417"/>
  <c r="G406"/>
  <c r="G403"/>
  <c r="A399" l="1"/>
  <c r="F126"/>
  <c r="F176"/>
  <c r="F328"/>
  <c r="T399" l="1"/>
  <c r="F46"/>
  <c r="P399"/>
  <c r="M399"/>
  <c r="H386"/>
  <c r="I386"/>
  <c r="J386"/>
  <c r="K386"/>
  <c r="G386"/>
  <c r="Q386"/>
  <c r="R386"/>
  <c r="S399" l="1"/>
  <c r="F402" s="1"/>
  <c r="G370"/>
  <c r="H370"/>
  <c r="I370"/>
  <c r="J370"/>
  <c r="K370"/>
  <c r="Q362"/>
  <c r="R362"/>
  <c r="Q370"/>
  <c r="R370"/>
  <c r="F370"/>
  <c r="H362"/>
  <c r="I362"/>
  <c r="J362"/>
  <c r="K362"/>
  <c r="F362"/>
  <c r="F354"/>
  <c r="F344"/>
  <c r="F336"/>
  <c r="F320"/>
  <c r="R312"/>
  <c r="Q312"/>
  <c r="H312"/>
  <c r="I312"/>
  <c r="J312"/>
  <c r="K312"/>
  <c r="F312"/>
  <c r="F304"/>
  <c r="F296"/>
  <c r="R280"/>
  <c r="R272"/>
  <c r="Q280"/>
  <c r="I280"/>
  <c r="J280"/>
  <c r="K280"/>
  <c r="H280"/>
  <c r="F272"/>
  <c r="F264"/>
  <c r="F256"/>
  <c r="G14"/>
  <c r="G312" l="1"/>
  <c r="G280"/>
  <c r="F248" l="1"/>
  <c r="F232"/>
  <c r="F224"/>
  <c r="F216"/>
  <c r="F200"/>
  <c r="F192"/>
  <c r="F168"/>
  <c r="F150"/>
  <c r="F142"/>
  <c r="F118"/>
  <c r="F110"/>
  <c r="F102"/>
  <c r="F94"/>
  <c r="F86"/>
  <c r="F78"/>
  <c r="F70"/>
  <c r="R62"/>
  <c r="F62"/>
  <c r="F38"/>
  <c r="F22"/>
  <c r="F14"/>
  <c r="F6"/>
  <c r="F386" l="1"/>
  <c r="G362" l="1"/>
  <c r="F280"/>
  <c r="R354" l="1"/>
  <c r="Q354"/>
  <c r="K354"/>
  <c r="J354"/>
  <c r="I354"/>
  <c r="H354"/>
  <c r="R344"/>
  <c r="Q344"/>
  <c r="K344"/>
  <c r="J344"/>
  <c r="I344"/>
  <c r="H344"/>
  <c r="R336"/>
  <c r="Q336"/>
  <c r="K336"/>
  <c r="J336"/>
  <c r="I336"/>
  <c r="H336"/>
  <c r="R328"/>
  <c r="Q328"/>
  <c r="K328"/>
  <c r="J328"/>
  <c r="I328"/>
  <c r="H328"/>
  <c r="R320"/>
  <c r="Q320"/>
  <c r="K320"/>
  <c r="J320"/>
  <c r="I320"/>
  <c r="H320"/>
  <c r="R304"/>
  <c r="Q304"/>
  <c r="K304"/>
  <c r="J304"/>
  <c r="I304"/>
  <c r="H304"/>
  <c r="R296"/>
  <c r="Q296"/>
  <c r="K296"/>
  <c r="J296"/>
  <c r="I296"/>
  <c r="H296"/>
  <c r="N290"/>
  <c r="F288" s="1"/>
  <c r="R288"/>
  <c r="K288"/>
  <c r="J288"/>
  <c r="H288"/>
  <c r="Q272"/>
  <c r="K272"/>
  <c r="J272"/>
  <c r="I272"/>
  <c r="H272"/>
  <c r="R264"/>
  <c r="Q264"/>
  <c r="K264"/>
  <c r="J264"/>
  <c r="I264"/>
  <c r="H264"/>
  <c r="R256"/>
  <c r="Q256"/>
  <c r="K256"/>
  <c r="J256"/>
  <c r="I256"/>
  <c r="H256"/>
  <c r="R248"/>
  <c r="Q248"/>
  <c r="K248"/>
  <c r="J248"/>
  <c r="I248"/>
  <c r="H248"/>
  <c r="N242"/>
  <c r="I240" s="1"/>
  <c r="O241"/>
  <c r="R240"/>
  <c r="K240"/>
  <c r="H240"/>
  <c r="R232"/>
  <c r="Q232"/>
  <c r="K232"/>
  <c r="J232"/>
  <c r="I232"/>
  <c r="H232"/>
  <c r="R224"/>
  <c r="Q224"/>
  <c r="K224"/>
  <c r="J224"/>
  <c r="I224"/>
  <c r="H224"/>
  <c r="R216"/>
  <c r="Q216"/>
  <c r="K216"/>
  <c r="J216"/>
  <c r="I216"/>
  <c r="H216"/>
  <c r="N215"/>
  <c r="N214"/>
  <c r="N211"/>
  <c r="O209"/>
  <c r="R208"/>
  <c r="N208"/>
  <c r="K208"/>
  <c r="H208"/>
  <c r="R200"/>
  <c r="Q200"/>
  <c r="K200"/>
  <c r="J200"/>
  <c r="I200"/>
  <c r="H200"/>
  <c r="R192"/>
  <c r="Q192"/>
  <c r="K192"/>
  <c r="J192"/>
  <c r="I192"/>
  <c r="H192"/>
  <c r="R176"/>
  <c r="Q176"/>
  <c r="K176"/>
  <c r="J176"/>
  <c r="I176"/>
  <c r="H176"/>
  <c r="R168"/>
  <c r="Q168"/>
  <c r="K168"/>
  <c r="J168"/>
  <c r="I168"/>
  <c r="H168"/>
  <c r="R150"/>
  <c r="Q150"/>
  <c r="K150"/>
  <c r="J150"/>
  <c r="I150"/>
  <c r="H150"/>
  <c r="R142"/>
  <c r="Q142"/>
  <c r="K142"/>
  <c r="J142"/>
  <c r="I142"/>
  <c r="H142"/>
  <c r="R126"/>
  <c r="Q126"/>
  <c r="K126"/>
  <c r="J126"/>
  <c r="I126"/>
  <c r="H126"/>
  <c r="R118"/>
  <c r="Q118"/>
  <c r="K118"/>
  <c r="J118"/>
  <c r="I118"/>
  <c r="H118"/>
  <c r="R110"/>
  <c r="Q110"/>
  <c r="K110"/>
  <c r="J110"/>
  <c r="I110"/>
  <c r="H110"/>
  <c r="R102"/>
  <c r="Q102"/>
  <c r="K102"/>
  <c r="J102"/>
  <c r="I102"/>
  <c r="H102"/>
  <c r="R94"/>
  <c r="Q94"/>
  <c r="K94"/>
  <c r="J94"/>
  <c r="I94"/>
  <c r="H94"/>
  <c r="R86"/>
  <c r="Q86"/>
  <c r="K86"/>
  <c r="J86"/>
  <c r="I86"/>
  <c r="H86"/>
  <c r="R78"/>
  <c r="Q78"/>
  <c r="K78"/>
  <c r="J78"/>
  <c r="I78"/>
  <c r="H78"/>
  <c r="R70"/>
  <c r="Q70"/>
  <c r="K70"/>
  <c r="J70"/>
  <c r="I70"/>
  <c r="H70"/>
  <c r="Q62"/>
  <c r="K62"/>
  <c r="J62"/>
  <c r="I62"/>
  <c r="H62"/>
  <c r="R46"/>
  <c r="Q46"/>
  <c r="K46"/>
  <c r="J46"/>
  <c r="I46"/>
  <c r="H46"/>
  <c r="R38"/>
  <c r="Q38"/>
  <c r="K38"/>
  <c r="J38"/>
  <c r="I38"/>
  <c r="H38"/>
  <c r="K22"/>
  <c r="J22"/>
  <c r="I22"/>
  <c r="H22"/>
  <c r="G22"/>
  <c r="Q22" s="1"/>
  <c r="R14"/>
  <c r="Q14"/>
  <c r="K14"/>
  <c r="J14"/>
  <c r="I14"/>
  <c r="H14"/>
  <c r="R6"/>
  <c r="Q6"/>
  <c r="K6"/>
  <c r="J6"/>
  <c r="I6"/>
  <c r="H6"/>
  <c r="K399" l="1"/>
  <c r="H399"/>
  <c r="O399"/>
  <c r="R399"/>
  <c r="N399"/>
  <c r="F240"/>
  <c r="F208"/>
  <c r="F399" s="1"/>
  <c r="G150"/>
  <c r="G86"/>
  <c r="F401"/>
  <c r="G46"/>
  <c r="Q240"/>
  <c r="G320"/>
  <c r="G336"/>
  <c r="G354"/>
  <c r="G6"/>
  <c r="G70"/>
  <c r="G248"/>
  <c r="G344"/>
  <c r="G200"/>
  <c r="G110"/>
  <c r="G192"/>
  <c r="G224"/>
  <c r="G272"/>
  <c r="G304"/>
  <c r="G118"/>
  <c r="G94"/>
  <c r="G102"/>
  <c r="I208"/>
  <c r="G168"/>
  <c r="G216"/>
  <c r="G232"/>
  <c r="G264"/>
  <c r="G126"/>
  <c r="J208"/>
  <c r="G328"/>
  <c r="Q208"/>
  <c r="G62"/>
  <c r="G176"/>
  <c r="I288"/>
  <c r="G288" s="1"/>
  <c r="J240"/>
  <c r="G240" s="1"/>
  <c r="G78"/>
  <c r="G142"/>
  <c r="G256"/>
  <c r="Q288"/>
  <c r="G296"/>
  <c r="G38"/>
  <c r="J399" l="1"/>
  <c r="I399"/>
  <c r="F400"/>
  <c r="Q399"/>
  <c r="G208"/>
  <c r="G399" s="1"/>
</calcChain>
</file>

<file path=xl/sharedStrings.xml><?xml version="1.0" encoding="utf-8"?>
<sst xmlns="http://schemas.openxmlformats.org/spreadsheetml/2006/main" count="252" uniqueCount="171">
  <si>
    <t>Адрес</t>
  </si>
  <si>
    <t>Год постройки</t>
  </si>
  <si>
    <t>Тип дома</t>
  </si>
  <si>
    <t>Этажность</t>
  </si>
  <si>
    <t>Общее кол-во квартир ед.</t>
  </si>
  <si>
    <t>3 комн.</t>
  </si>
  <si>
    <t>2 комн.</t>
  </si>
  <si>
    <t>кирпичный</t>
  </si>
  <si>
    <t>В том числе, квартир</t>
  </si>
  <si>
    <t>Общая площадь квартир, м2</t>
  </si>
  <si>
    <t>Домов</t>
  </si>
  <si>
    <t>каркасно-камышитовый</t>
  </si>
  <si>
    <t>2а</t>
  </si>
  <si>
    <t>Сулейменова (Дежнева)3</t>
  </si>
  <si>
    <t>Сулейменова (Дежнева)5</t>
  </si>
  <si>
    <t>Сулейменова (Дежнева)7</t>
  </si>
  <si>
    <t>Сулейменова (Дежнева)8</t>
  </si>
  <si>
    <t>Сулейменова (Дежнева)10</t>
  </si>
  <si>
    <t>Сулейменова (Дежнева)4</t>
  </si>
  <si>
    <t>Сулейменова (Дежнева)6</t>
  </si>
  <si>
    <t>Сулейменова (Дежнева)1</t>
  </si>
  <si>
    <t>6а</t>
  </si>
  <si>
    <t>Сулейменова (Дежнева) 38 а</t>
  </si>
  <si>
    <t>Сулейменова (Дежнева) 26 в</t>
  </si>
  <si>
    <t>Жандосова 130</t>
  </si>
  <si>
    <t>Черепанова 16 а</t>
  </si>
  <si>
    <t>Токтабаева 26 б</t>
  </si>
  <si>
    <t>Сулейменова (Дежнева) 40</t>
  </si>
  <si>
    <t>Сулейменова (Дежнева) 47, Карпинского 10</t>
  </si>
  <si>
    <t>каркасно-щитовой</t>
  </si>
  <si>
    <t>Сулейменова (Дежнева) 49а Рыскулбекова (Обручева) 23</t>
  </si>
  <si>
    <t>Карпинского 11</t>
  </si>
  <si>
    <t>Карпинского 12</t>
  </si>
  <si>
    <t>Сулейменова (Дежнева) 12</t>
  </si>
  <si>
    <t>Сулейменова (Дежнева) 13</t>
  </si>
  <si>
    <t>Сулейменова (Дежнева) 13а</t>
  </si>
  <si>
    <t>Сулейменова (Дежнева) 14</t>
  </si>
  <si>
    <t>Сулейменова (Дежнева) 15</t>
  </si>
  <si>
    <t>Сулейменова (Дежнева) 18</t>
  </si>
  <si>
    <t>Сулейменова (Дежнева) 19</t>
  </si>
  <si>
    <t>Сулейменова (Дежнева) 20</t>
  </si>
  <si>
    <t>Сулейменова (Дежнева) 21</t>
  </si>
  <si>
    <t>Сулейменова (Дежнева) 22</t>
  </si>
  <si>
    <t>Сулейменова (Дежнева) 23</t>
  </si>
  <si>
    <t>Сулейменова (Дежнева) 26</t>
  </si>
  <si>
    <t>Сулейменова (Дежнева) 28</t>
  </si>
  <si>
    <t>Сулейменова (Дежнева) 30</t>
  </si>
  <si>
    <t>Сулейменова (Дежнева) 31</t>
  </si>
  <si>
    <t>Сулейменова (Дежнева) 32</t>
  </si>
  <si>
    <t>Сулейменова (Дежнева) 33</t>
  </si>
  <si>
    <t>Сулейменова (Дежнева) 34</t>
  </si>
  <si>
    <t>Сулейменова (Дежнева) 35</t>
  </si>
  <si>
    <t>Сулейменова (Дежнева) 36</t>
  </si>
  <si>
    <t>Сулейменова (Дежнева) 38</t>
  </si>
  <si>
    <t>Сулейменова (Дежнева) 41</t>
  </si>
  <si>
    <t>Сулейменова (Дежнева) 42</t>
  </si>
  <si>
    <t>Сулейменова (Дежнева) 43</t>
  </si>
  <si>
    <t>Сулейменова (Дежнева) 44</t>
  </si>
  <si>
    <t>Сулейменова (Дежнева) 39</t>
  </si>
  <si>
    <t>Сулейменова (Дежнева) 49</t>
  </si>
  <si>
    <t>Сулейменова (Дежнева) 51</t>
  </si>
  <si>
    <t>Карпинского 9 Сулейменова (Дежнева) 45</t>
  </si>
  <si>
    <t>Сулейменова (Дежнева) 37</t>
  </si>
  <si>
    <t>№ квартиры</t>
  </si>
  <si>
    <t>Церковь</t>
  </si>
  <si>
    <t>Нежилые, после ремонта</t>
  </si>
  <si>
    <t>Нежилой</t>
  </si>
  <si>
    <t>Прим</t>
  </si>
  <si>
    <t>№</t>
  </si>
  <si>
    <t>Список домов в Ауэзовском районе по ул. Сулейменова где отсутствуют техпаспорта</t>
  </si>
  <si>
    <t>Офис</t>
  </si>
  <si>
    <t>СТО</t>
  </si>
  <si>
    <t>нежилые</t>
  </si>
  <si>
    <t>жилые</t>
  </si>
  <si>
    <t>Количество  отдельных домов</t>
  </si>
  <si>
    <t>Площадь отдельных домов, м2</t>
  </si>
  <si>
    <t>1 комн.</t>
  </si>
  <si>
    <t>№п/п</t>
  </si>
  <si>
    <t>Площади квартир в многоквартирных домах, м2</t>
  </si>
  <si>
    <t>Количество квартир в многоквартирных домах</t>
  </si>
  <si>
    <t>ИТОГО ОБЩАЯ ПЛОЩАДЬ сносимых домов, кв м</t>
  </si>
  <si>
    <t>ИТОГО ПЛОЩАДЬ сносимого ЖИЛЬЯ , кв м</t>
  </si>
  <si>
    <t>ИТОГО НЕЖИЛАЯ ПЛОЩАДЬ в многоквартирных домах, кв м</t>
  </si>
  <si>
    <t>ИТОГО НЕЖИЛАЯ ПЛОЩАДЬ в отдельно стоящих домах, кв м</t>
  </si>
  <si>
    <t>ИНФОРМАЦИЯ по сносу ветхих жилых домов в Ауэзовском районе по улице Сулейменова от Джандосова до Рыскулбекова.</t>
  </si>
  <si>
    <t>Ладыгина 12</t>
  </si>
  <si>
    <t>В том числе жилых</t>
  </si>
  <si>
    <t>в том числе за красной линией</t>
  </si>
  <si>
    <t>количество квартир за красной линией</t>
  </si>
  <si>
    <t>Общая площадь домов</t>
  </si>
  <si>
    <t>в том числе площадь дома  за красной линией</t>
  </si>
  <si>
    <t>Общее количество всех квартир</t>
  </si>
  <si>
    <t>Количество домов за красной линией</t>
  </si>
  <si>
    <t>количество домов отдельно стоящих:</t>
  </si>
  <si>
    <t xml:space="preserve">Количество 1-комнатных </t>
  </si>
  <si>
    <t xml:space="preserve">Количество 2-комнатных </t>
  </si>
  <si>
    <t xml:space="preserve">Количество 3-комнатных </t>
  </si>
  <si>
    <t>Общая площадь 2-комнтных</t>
  </si>
  <si>
    <t>Общая площадь 1-комнтных</t>
  </si>
  <si>
    <t>Общая площадь 3-комнтных</t>
  </si>
  <si>
    <t>В том числе квартир под коммерцию</t>
  </si>
  <si>
    <t>Общая площадь квартир под коммерцию</t>
  </si>
  <si>
    <t>Общая площадь домов за красной линией</t>
  </si>
  <si>
    <t>количество 1-комн за красной линией</t>
  </si>
  <si>
    <t>количество 2-комн за красной линией</t>
  </si>
  <si>
    <t>площадь 1-комнатных квартир за красной линией</t>
  </si>
  <si>
    <t>площадь 2-комнатных квартир за красной линией</t>
  </si>
  <si>
    <t>Общее площадь квартир и домов</t>
  </si>
  <si>
    <t>Общая площадь жилых домов (414)</t>
  </si>
  <si>
    <t>Площадь квартир, кв.м.</t>
  </si>
  <si>
    <t>Сулейменова (Дежнева) 1Б</t>
  </si>
  <si>
    <t>Медклиника после ремонта. Каркасно-камышитовый.</t>
  </si>
  <si>
    <t>Магазин после ремонта</t>
  </si>
  <si>
    <t>каркасно-камышитовый. Нежилой, офисы.</t>
  </si>
  <si>
    <t>Церковь свидетелей Иеговы. Реконструкция.</t>
  </si>
  <si>
    <t>Шиномонтаж, СТО в аренде</t>
  </si>
  <si>
    <t>ИТОГО ОБЩАЯ ПЛОЩАДЬ</t>
  </si>
  <si>
    <t>ИТОГО ЖИЛАЯ ПЛОЩАДЬ</t>
  </si>
  <si>
    <t>ИТОГО НЕЖИЛАЯ ПЛОЩАДЬ</t>
  </si>
  <si>
    <t>Талды-курганская</t>
  </si>
  <si>
    <t>Гаражи</t>
  </si>
  <si>
    <t>Общая площадь нежилых помещений, м2</t>
  </si>
  <si>
    <t>Количество строений, шт</t>
  </si>
  <si>
    <t>Итого количество нежилых строений</t>
  </si>
  <si>
    <t>ИНФОРМАЦИЯ по сносу нежилых домов в Ауэзовском районе по улице Сулейменова от Джандосова до Рыскулбекова.</t>
  </si>
  <si>
    <t>Участка, Га</t>
  </si>
  <si>
    <t>Площади строений</t>
  </si>
  <si>
    <t>нежилые, м2</t>
  </si>
  <si>
    <t>Прим по нежилым</t>
  </si>
  <si>
    <t>38 м2 площ кварт нежил</t>
  </si>
  <si>
    <t>0,027 площадь уч</t>
  </si>
  <si>
    <t>офис</t>
  </si>
  <si>
    <t>Килиева</t>
  </si>
  <si>
    <t>магазин Жолдыбаев</t>
  </si>
  <si>
    <t>парикмахерская</t>
  </si>
  <si>
    <t>Кадастровый №</t>
  </si>
  <si>
    <t xml:space="preserve">20-312-058-070 </t>
  </si>
  <si>
    <t>Договор купли-продажи нежилого помещения с земельным участком №1-3434 от 18.08.2006 (Нотариальная контора)</t>
  </si>
  <si>
    <t>Примечание, основания возникновения</t>
  </si>
  <si>
    <t xml:space="preserve">20-312-058-168 </t>
  </si>
  <si>
    <t>Договор купли-продажи жилого дома с земельным участком №733 (№11/268 от 28.11.2017) от 21.04.2005 (Акимат г.Алматы)</t>
  </si>
  <si>
    <t xml:space="preserve">20-312-058-238 </t>
  </si>
  <si>
    <t>Договор купли-продажи нежилого помещения с земельным участком №3-279 (р/р №99/2276 от 26,10,1999) от 18.10.1999 (Нотариальная контора)</t>
  </si>
  <si>
    <t>Талды-курганская 16а</t>
  </si>
  <si>
    <t xml:space="preserve">20-312-058-464 </t>
  </si>
  <si>
    <t xml:space="preserve">1. Договор купли-продажи жилого дома с земельным участком №49 (р-р №2/294 от 07,02,05) от 10.01.2005 (Акимат г.Алматы)
2. Регистрационное удостоверение №5487 от 03.02.1997 (Бюро технической инвентаризации)
</t>
  </si>
  <si>
    <t xml:space="preserve">20-312-058-643 </t>
  </si>
  <si>
    <t xml:space="preserve">1. Заключение №1482 от 26.07.1999 (Территориальный комитет по приватизации г, Алматы)
2. постановление Акимата города Алматы №2/387-04 от 03.04.2006 (Акимат г.Алматы)
</t>
  </si>
  <si>
    <t>ФОК</t>
  </si>
  <si>
    <t>каркасно-засыпной</t>
  </si>
  <si>
    <t>Договор купли-продажи земельного участка, права землепользования №1709-з (р/р 2/35 от 15,01,2002) от 16.08.1999 (Алматинский городской территориальный комитет по госимуществу и приватизации)</t>
  </si>
  <si>
    <t>20-312-058-727</t>
  </si>
  <si>
    <t xml:space="preserve"> 20-312-058-728 </t>
  </si>
  <si>
    <t xml:space="preserve">20-312-059-046 </t>
  </si>
  <si>
    <t>соглашение №1/1-98 от 10.06.1999 (Нотариальная контора)</t>
  </si>
  <si>
    <t xml:space="preserve">20-312-059-151 </t>
  </si>
  <si>
    <t>постановление Акимата города Алматы №1/1-543 от 17.02.2012 (земель)</t>
  </si>
  <si>
    <t xml:space="preserve">20-312-059-192 </t>
  </si>
  <si>
    <t>Свидетельство о государственной пере/регистрации юридического лица №78647-1910 от 10.12.2007 (Министерство Юстиции РК)</t>
  </si>
  <si>
    <t>Колонны, ригели, дерев перекрытия. Наружн огр констр - теплоблок. Аптека после новая</t>
  </si>
  <si>
    <t>Токтабаева,24</t>
  </si>
  <si>
    <t>№№</t>
  </si>
  <si>
    <t>площади, м2</t>
  </si>
  <si>
    <t>квартиры, шт</t>
  </si>
  <si>
    <t>жил</t>
  </si>
  <si>
    <t>нежил</t>
  </si>
  <si>
    <t>Жандосова 128</t>
  </si>
  <si>
    <t>Жандосова 132</t>
  </si>
  <si>
    <t>Сулейменова 2а</t>
  </si>
  <si>
    <t>Жандосова 134</t>
  </si>
  <si>
    <t>Ауэзовский район, Сулейменова - строения за красной линией, подлежащих расселению за счет собственных средств инвестора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</si>
</sst>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84667</xdr:colOff>
      <xdr:row>263</xdr:row>
      <xdr:rowOff>0</xdr:rowOff>
    </xdr:from>
    <xdr:to>
      <xdr:col>34</xdr:col>
      <xdr:colOff>10585</xdr:colOff>
      <xdr:row>271</xdr:row>
      <xdr:rowOff>77218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0167" y="73458916"/>
          <a:ext cx="2995084" cy="2024552"/>
        </a:xfrm>
        <a:prstGeom prst="rect">
          <a:avLst/>
        </a:prstGeom>
      </xdr:spPr>
    </xdr:pic>
    <xdr:clientData/>
  </xdr:twoCellAnchor>
  <xdr:twoCellAnchor editAs="oneCell">
    <xdr:from>
      <xdr:col>33</xdr:col>
      <xdr:colOff>84667</xdr:colOff>
      <xdr:row>45</xdr:row>
      <xdr:rowOff>52916</xdr:rowOff>
    </xdr:from>
    <xdr:to>
      <xdr:col>41</xdr:col>
      <xdr:colOff>479779</xdr:colOff>
      <xdr:row>61</xdr:row>
      <xdr:rowOff>137584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5500" y="12266083"/>
          <a:ext cx="5305779" cy="3979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25"/>
  <sheetViews>
    <sheetView tabSelected="1" zoomScale="90" zoomScaleNormal="90" workbookViewId="0">
      <pane xSplit="1" ySplit="5" topLeftCell="B6" activePane="bottomRight" state="frozen"/>
      <selection activeCell="A7" sqref="A7"/>
      <selection pane="topRight" activeCell="B7" sqref="B7"/>
      <selection pane="bottomLeft" activeCell="A11" sqref="A11"/>
      <selection pane="bottomRight" sqref="A1:T1"/>
    </sheetView>
  </sheetViews>
  <sheetFormatPr defaultRowHeight="18.75"/>
  <cols>
    <col min="1" max="1" width="9.140625" style="8" bestFit="1" customWidth="1"/>
    <col min="2" max="2" width="21.5703125" style="8" customWidth="1"/>
    <col min="3" max="3" width="9.85546875" style="8" customWidth="1"/>
    <col min="4" max="4" width="20.7109375" style="8" customWidth="1"/>
    <col min="5" max="5" width="11.42578125" style="8" customWidth="1"/>
    <col min="6" max="6" width="13.28515625" style="8" customWidth="1"/>
    <col min="7" max="7" width="11.42578125" style="8" customWidth="1"/>
    <col min="8" max="8" width="6.5703125" style="8" customWidth="1"/>
    <col min="9" max="9" width="5.7109375" style="8" customWidth="1"/>
    <col min="10" max="10" width="4.28515625" style="8" customWidth="1"/>
    <col min="11" max="11" width="3" style="8" customWidth="1"/>
    <col min="12" max="12" width="8.5703125" style="8" bestFit="1" customWidth="1"/>
    <col min="13" max="13" width="8.5703125" style="8" customWidth="1"/>
    <col min="14" max="14" width="8.42578125" style="8" customWidth="1"/>
    <col min="15" max="15" width="8.7109375" style="8" customWidth="1"/>
    <col min="16" max="16" width="12.7109375" style="8" bestFit="1" customWidth="1"/>
    <col min="17" max="17" width="11.7109375" style="8" customWidth="1"/>
    <col min="18" max="18" width="15.42578125" style="8" customWidth="1"/>
    <col min="19" max="19" width="16.140625" style="8" customWidth="1"/>
    <col min="20" max="20" width="15.85546875" style="8" customWidth="1"/>
    <col min="21" max="21" width="15.140625" style="8" bestFit="1" customWidth="1"/>
    <col min="22" max="16384" width="9.140625" style="8"/>
  </cols>
  <sheetData>
    <row r="1" spans="1:21">
      <c r="A1" s="139" t="s">
        <v>84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</row>
    <row r="2" spans="1:21" ht="82.5" customHeight="1">
      <c r="A2" s="138" t="s">
        <v>77</v>
      </c>
      <c r="B2" s="138" t="s">
        <v>0</v>
      </c>
      <c r="C2" s="138" t="s">
        <v>1</v>
      </c>
      <c r="D2" s="138" t="s">
        <v>2</v>
      </c>
      <c r="E2" s="138" t="s">
        <v>3</v>
      </c>
      <c r="F2" s="138" t="s">
        <v>9</v>
      </c>
      <c r="G2" s="138" t="s">
        <v>4</v>
      </c>
      <c r="H2" s="138" t="s">
        <v>8</v>
      </c>
      <c r="I2" s="138"/>
      <c r="J2" s="138"/>
      <c r="K2" s="138"/>
      <c r="L2" s="140" t="s">
        <v>63</v>
      </c>
      <c r="M2" s="138" t="s">
        <v>78</v>
      </c>
      <c r="N2" s="138"/>
      <c r="O2" s="138"/>
      <c r="P2" s="138"/>
      <c r="Q2" s="138" t="s">
        <v>79</v>
      </c>
      <c r="R2" s="138"/>
      <c r="S2" s="4" t="s">
        <v>75</v>
      </c>
      <c r="T2" s="52" t="s">
        <v>74</v>
      </c>
      <c r="U2" s="99" t="s">
        <v>128</v>
      </c>
    </row>
    <row r="3" spans="1:21" ht="18.75" customHeight="1">
      <c r="A3" s="138"/>
      <c r="B3" s="138"/>
      <c r="C3" s="138"/>
      <c r="D3" s="138"/>
      <c r="E3" s="138"/>
      <c r="F3" s="138"/>
      <c r="G3" s="138"/>
      <c r="H3" s="138">
        <v>1</v>
      </c>
      <c r="I3" s="138">
        <v>2</v>
      </c>
      <c r="J3" s="138">
        <v>3</v>
      </c>
      <c r="K3" s="138">
        <v>4</v>
      </c>
      <c r="L3" s="140"/>
      <c r="M3" s="138" t="s">
        <v>76</v>
      </c>
      <c r="N3" s="138" t="s">
        <v>6</v>
      </c>
      <c r="O3" s="138" t="s">
        <v>5</v>
      </c>
      <c r="P3" s="138" t="s">
        <v>72</v>
      </c>
      <c r="Q3" s="138" t="s">
        <v>73</v>
      </c>
      <c r="R3" s="138" t="s">
        <v>72</v>
      </c>
      <c r="S3" s="141" t="s">
        <v>72</v>
      </c>
      <c r="T3" s="142"/>
      <c r="U3" s="100"/>
    </row>
    <row r="4" spans="1:21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40"/>
      <c r="M4" s="138"/>
      <c r="N4" s="138"/>
      <c r="O4" s="138"/>
      <c r="P4" s="138"/>
      <c r="Q4" s="138"/>
      <c r="R4" s="138"/>
      <c r="S4" s="143"/>
      <c r="T4" s="139"/>
      <c r="U4" s="100"/>
    </row>
    <row r="5" spans="1:21" ht="19.5" thickBot="1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40"/>
      <c r="M5" s="138"/>
      <c r="N5" s="138"/>
      <c r="O5" s="138"/>
      <c r="P5" s="138"/>
      <c r="Q5" s="138"/>
      <c r="R5" s="138"/>
      <c r="S5" s="144"/>
      <c r="T5" s="145"/>
      <c r="U5" s="101"/>
    </row>
    <row r="6" spans="1:21">
      <c r="A6" s="104">
        <v>3</v>
      </c>
      <c r="B6" s="84" t="s">
        <v>20</v>
      </c>
      <c r="C6" s="84"/>
      <c r="D6" s="84" t="s">
        <v>11</v>
      </c>
      <c r="E6" s="84">
        <v>2</v>
      </c>
      <c r="F6" s="84">
        <f>SUM(M6:O13)</f>
        <v>371.8</v>
      </c>
      <c r="G6" s="84">
        <f>H6+I6+J6+K6</f>
        <v>8</v>
      </c>
      <c r="H6" s="84">
        <f>COUNT(M6:M13)</f>
        <v>1</v>
      </c>
      <c r="I6" s="84">
        <f>COUNT(N6:N13)</f>
        <v>6</v>
      </c>
      <c r="J6" s="84">
        <f>COUNT(O6:O13)</f>
        <v>1</v>
      </c>
      <c r="K6" s="84">
        <f>COUNT(#REF!)</f>
        <v>0</v>
      </c>
      <c r="L6" s="5">
        <v>1</v>
      </c>
      <c r="M6" s="5"/>
      <c r="N6" s="5">
        <v>45.2</v>
      </c>
      <c r="O6" s="9"/>
      <c r="P6" s="9"/>
      <c r="Q6" s="84">
        <f>COUNT(M6:O13)</f>
        <v>8</v>
      </c>
      <c r="R6" s="87">
        <f>COUNT(P6:P13)</f>
        <v>0</v>
      </c>
      <c r="S6" s="16"/>
      <c r="T6" s="90"/>
      <c r="U6" s="42"/>
    </row>
    <row r="7" spans="1:21">
      <c r="A7" s="105"/>
      <c r="B7" s="85"/>
      <c r="C7" s="85"/>
      <c r="D7" s="85"/>
      <c r="E7" s="85"/>
      <c r="F7" s="85"/>
      <c r="G7" s="85"/>
      <c r="H7" s="85"/>
      <c r="I7" s="85"/>
      <c r="J7" s="85"/>
      <c r="K7" s="85"/>
      <c r="L7" s="6">
        <v>2</v>
      </c>
      <c r="M7" s="6"/>
      <c r="N7" s="10">
        <v>48.2</v>
      </c>
      <c r="O7" s="10"/>
      <c r="P7" s="6"/>
      <c r="Q7" s="85"/>
      <c r="R7" s="88"/>
      <c r="S7" s="15"/>
      <c r="T7" s="91"/>
      <c r="U7" s="42"/>
    </row>
    <row r="8" spans="1:21">
      <c r="A8" s="105"/>
      <c r="B8" s="85"/>
      <c r="C8" s="85"/>
      <c r="D8" s="85"/>
      <c r="E8" s="85"/>
      <c r="F8" s="85"/>
      <c r="G8" s="85"/>
      <c r="H8" s="85"/>
      <c r="I8" s="85"/>
      <c r="J8" s="85"/>
      <c r="K8" s="85"/>
      <c r="L8" s="6">
        <v>3</v>
      </c>
      <c r="M8" s="6">
        <v>28.8</v>
      </c>
      <c r="N8" s="10"/>
      <c r="O8" s="10"/>
      <c r="P8" s="6"/>
      <c r="Q8" s="85"/>
      <c r="R8" s="88"/>
      <c r="S8" s="15"/>
      <c r="T8" s="91"/>
      <c r="U8" s="42"/>
    </row>
    <row r="9" spans="1:21">
      <c r="A9" s="105"/>
      <c r="B9" s="85"/>
      <c r="C9" s="85"/>
      <c r="D9" s="85"/>
      <c r="E9" s="85"/>
      <c r="F9" s="85"/>
      <c r="G9" s="85"/>
      <c r="H9" s="85"/>
      <c r="I9" s="85"/>
      <c r="J9" s="85"/>
      <c r="K9" s="85"/>
      <c r="L9" s="6">
        <v>4</v>
      </c>
      <c r="M9" s="6"/>
      <c r="N9" s="10">
        <v>44.8</v>
      </c>
      <c r="O9" s="10"/>
      <c r="P9" s="6"/>
      <c r="Q9" s="85"/>
      <c r="R9" s="88"/>
      <c r="S9" s="15"/>
      <c r="T9" s="91"/>
      <c r="U9" s="42"/>
    </row>
    <row r="10" spans="1:21">
      <c r="A10" s="10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6">
        <v>5</v>
      </c>
      <c r="M10" s="6"/>
      <c r="N10" s="10">
        <v>45</v>
      </c>
      <c r="O10" s="10"/>
      <c r="P10" s="6"/>
      <c r="Q10" s="85"/>
      <c r="R10" s="88"/>
      <c r="S10" s="15"/>
      <c r="T10" s="91"/>
      <c r="U10" s="42"/>
    </row>
    <row r="11" spans="1:21">
      <c r="A11" s="10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6">
        <v>6</v>
      </c>
      <c r="M11" s="6"/>
      <c r="N11" s="6"/>
      <c r="O11" s="10">
        <v>67.8</v>
      </c>
      <c r="P11" s="10"/>
      <c r="Q11" s="85"/>
      <c r="R11" s="88"/>
      <c r="S11" s="15"/>
      <c r="T11" s="91"/>
      <c r="U11" s="42"/>
    </row>
    <row r="12" spans="1:21">
      <c r="A12" s="10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6">
        <v>7</v>
      </c>
      <c r="M12" s="6"/>
      <c r="N12" s="10">
        <v>47</v>
      </c>
      <c r="O12" s="10"/>
      <c r="P12" s="6"/>
      <c r="Q12" s="85"/>
      <c r="R12" s="88"/>
      <c r="S12" s="15"/>
      <c r="T12" s="91"/>
      <c r="U12" s="42"/>
    </row>
    <row r="13" spans="1:21" ht="19.5" thickBot="1">
      <c r="A13" s="10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7">
        <v>8</v>
      </c>
      <c r="M13" s="7"/>
      <c r="N13" s="13">
        <v>45</v>
      </c>
      <c r="O13" s="11"/>
      <c r="P13" s="7"/>
      <c r="Q13" s="86"/>
      <c r="R13" s="89"/>
      <c r="S13" s="14"/>
      <c r="T13" s="92"/>
      <c r="U13" s="42"/>
    </row>
    <row r="14" spans="1:21">
      <c r="A14" s="104">
        <v>4</v>
      </c>
      <c r="B14" s="84" t="s">
        <v>13</v>
      </c>
      <c r="C14" s="84"/>
      <c r="D14" s="84" t="s">
        <v>11</v>
      </c>
      <c r="E14" s="84">
        <v>2</v>
      </c>
      <c r="F14" s="84">
        <f>SUM(M14:O21)</f>
        <v>371.8</v>
      </c>
      <c r="G14" s="84">
        <f>COUNT(M14:O21)</f>
        <v>8</v>
      </c>
      <c r="H14" s="84">
        <f>COUNT(M14:M21)</f>
        <v>1</v>
      </c>
      <c r="I14" s="84">
        <f>COUNT(N14:N21)</f>
        <v>6</v>
      </c>
      <c r="J14" s="84">
        <f>COUNT(O14:O21)</f>
        <v>1</v>
      </c>
      <c r="K14" s="84">
        <f>COUNT(#REF!)</f>
        <v>0</v>
      </c>
      <c r="L14" s="5">
        <v>1</v>
      </c>
      <c r="M14" s="5"/>
      <c r="N14" s="5">
        <v>45.2</v>
      </c>
      <c r="O14" s="9"/>
      <c r="P14" s="9"/>
      <c r="Q14" s="84">
        <f>COUNT(M14:O21)</f>
        <v>8</v>
      </c>
      <c r="R14" s="87">
        <f>COUNT(P14:P21)</f>
        <v>0</v>
      </c>
      <c r="S14" s="16"/>
      <c r="T14" s="90"/>
      <c r="U14" s="42"/>
    </row>
    <row r="15" spans="1:21">
      <c r="A15" s="10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6">
        <v>2</v>
      </c>
      <c r="M15" s="6"/>
      <c r="N15" s="10">
        <v>48.2</v>
      </c>
      <c r="O15" s="10"/>
      <c r="P15" s="6"/>
      <c r="Q15" s="85"/>
      <c r="R15" s="88"/>
      <c r="S15" s="15"/>
      <c r="T15" s="91"/>
      <c r="U15" s="42"/>
    </row>
    <row r="16" spans="1:21">
      <c r="A16" s="10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6">
        <v>3</v>
      </c>
      <c r="M16" s="6">
        <v>28.8</v>
      </c>
      <c r="N16" s="10"/>
      <c r="O16" s="10"/>
      <c r="P16" s="6"/>
      <c r="Q16" s="85"/>
      <c r="R16" s="88"/>
      <c r="S16" s="15"/>
      <c r="T16" s="91"/>
      <c r="U16" s="42"/>
    </row>
    <row r="17" spans="1:21">
      <c r="A17" s="105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6">
        <v>4</v>
      </c>
      <c r="M17" s="6"/>
      <c r="N17" s="10">
        <v>44.8</v>
      </c>
      <c r="O17" s="10"/>
      <c r="P17" s="6"/>
      <c r="Q17" s="85"/>
      <c r="R17" s="88"/>
      <c r="S17" s="15"/>
      <c r="T17" s="91"/>
      <c r="U17" s="42"/>
    </row>
    <row r="18" spans="1:21">
      <c r="A18" s="10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6">
        <v>5</v>
      </c>
      <c r="M18" s="6"/>
      <c r="N18" s="10">
        <v>45</v>
      </c>
      <c r="O18" s="10"/>
      <c r="P18" s="6"/>
      <c r="Q18" s="85"/>
      <c r="R18" s="88"/>
      <c r="S18" s="15"/>
      <c r="T18" s="91"/>
      <c r="U18" s="42"/>
    </row>
    <row r="19" spans="1:21">
      <c r="A19" s="105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6">
        <v>6</v>
      </c>
      <c r="M19" s="6"/>
      <c r="N19" s="6"/>
      <c r="O19" s="10">
        <v>67.8</v>
      </c>
      <c r="P19" s="10"/>
      <c r="Q19" s="85"/>
      <c r="R19" s="88"/>
      <c r="S19" s="15"/>
      <c r="T19" s="91"/>
      <c r="U19" s="42"/>
    </row>
    <row r="20" spans="1:21">
      <c r="A20" s="10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6">
        <v>7</v>
      </c>
      <c r="M20" s="6"/>
      <c r="N20" s="10">
        <v>47</v>
      </c>
      <c r="O20" s="10"/>
      <c r="P20" s="6"/>
      <c r="Q20" s="85"/>
      <c r="R20" s="88"/>
      <c r="S20" s="15"/>
      <c r="T20" s="91"/>
      <c r="U20" s="42"/>
    </row>
    <row r="21" spans="1:21" ht="19.5" thickBot="1">
      <c r="A21" s="10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7">
        <v>8</v>
      </c>
      <c r="M21" s="7"/>
      <c r="N21" s="13">
        <v>45</v>
      </c>
      <c r="O21" s="11"/>
      <c r="P21" s="7"/>
      <c r="Q21" s="86"/>
      <c r="R21" s="89"/>
      <c r="S21" s="14"/>
      <c r="T21" s="92"/>
      <c r="U21" s="42"/>
    </row>
    <row r="22" spans="1:21">
      <c r="A22" s="104">
        <v>5</v>
      </c>
      <c r="B22" s="84" t="s">
        <v>18</v>
      </c>
      <c r="C22" s="84"/>
      <c r="D22" s="84"/>
      <c r="E22" s="84">
        <v>2</v>
      </c>
      <c r="F22" s="84">
        <f>SUM(M22:O37)</f>
        <v>533.5</v>
      </c>
      <c r="G22" s="84">
        <f>COUNT(M22:P37)</f>
        <v>16</v>
      </c>
      <c r="H22" s="84">
        <f>COUNT(M22:M37)</f>
        <v>3</v>
      </c>
      <c r="I22" s="84">
        <f>COUNT(N22:N37)</f>
        <v>13</v>
      </c>
      <c r="J22" s="84">
        <f>COUNT(O22:O37)</f>
        <v>0</v>
      </c>
      <c r="K22" s="84">
        <f>COUNT(#REF!)</f>
        <v>0</v>
      </c>
      <c r="L22" s="5">
        <v>1</v>
      </c>
      <c r="M22" s="5"/>
      <c r="N22" s="5">
        <v>36.1</v>
      </c>
      <c r="O22" s="9"/>
      <c r="P22" s="5"/>
      <c r="Q22" s="84">
        <f>G22</f>
        <v>16</v>
      </c>
      <c r="R22" s="87">
        <v>0</v>
      </c>
      <c r="S22" s="16"/>
      <c r="T22" s="90"/>
      <c r="U22" s="42"/>
    </row>
    <row r="23" spans="1:21">
      <c r="A23" s="10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6">
        <v>2</v>
      </c>
      <c r="M23" s="6"/>
      <c r="N23" s="10">
        <v>24</v>
      </c>
      <c r="O23" s="10"/>
      <c r="P23" s="6"/>
      <c r="Q23" s="85"/>
      <c r="R23" s="88"/>
      <c r="S23" s="15"/>
      <c r="T23" s="91"/>
      <c r="U23" s="42"/>
    </row>
    <row r="24" spans="1:21">
      <c r="A24" s="10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6">
        <v>3</v>
      </c>
      <c r="M24" s="6"/>
      <c r="N24" s="10">
        <v>37</v>
      </c>
      <c r="O24" s="10"/>
      <c r="P24" s="6"/>
      <c r="Q24" s="85"/>
      <c r="R24" s="88"/>
      <c r="S24" s="15"/>
      <c r="T24" s="91"/>
      <c r="U24" s="42"/>
    </row>
    <row r="25" spans="1:21">
      <c r="A25" s="10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6">
        <v>4</v>
      </c>
      <c r="M25" s="6"/>
      <c r="N25" s="10">
        <v>35.6</v>
      </c>
      <c r="O25" s="10"/>
      <c r="P25" s="6"/>
      <c r="Q25" s="85"/>
      <c r="R25" s="88"/>
      <c r="S25" s="15"/>
      <c r="T25" s="91"/>
      <c r="U25" s="42"/>
    </row>
    <row r="26" spans="1:21">
      <c r="A26" s="10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6">
        <v>5</v>
      </c>
      <c r="M26" s="6"/>
      <c r="N26" s="10">
        <v>36.700000000000003</v>
      </c>
      <c r="O26" s="10"/>
      <c r="P26" s="6"/>
      <c r="Q26" s="85"/>
      <c r="R26" s="88"/>
      <c r="S26" s="15"/>
      <c r="T26" s="91"/>
      <c r="U26" s="42"/>
    </row>
    <row r="27" spans="1:21">
      <c r="A27" s="10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6">
        <v>6</v>
      </c>
      <c r="M27" s="6">
        <v>24.5</v>
      </c>
      <c r="N27" s="10"/>
      <c r="O27" s="10"/>
      <c r="P27" s="6"/>
      <c r="Q27" s="85"/>
      <c r="R27" s="88"/>
      <c r="S27" s="15"/>
      <c r="T27" s="91"/>
      <c r="U27" s="42"/>
    </row>
    <row r="28" spans="1:21">
      <c r="A28" s="10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6">
        <v>7</v>
      </c>
      <c r="M28" s="6"/>
      <c r="N28" s="10">
        <v>37.200000000000003</v>
      </c>
      <c r="O28" s="10"/>
      <c r="P28" s="6"/>
      <c r="Q28" s="85"/>
      <c r="R28" s="88"/>
      <c r="S28" s="15"/>
      <c r="T28" s="91"/>
      <c r="U28" s="42"/>
    </row>
    <row r="29" spans="1:21">
      <c r="A29" s="10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6">
        <v>8</v>
      </c>
      <c r="M29" s="6"/>
      <c r="N29" s="10">
        <v>35.799999999999997</v>
      </c>
      <c r="O29" s="10"/>
      <c r="P29" s="6"/>
      <c r="Q29" s="85"/>
      <c r="R29" s="88"/>
      <c r="S29" s="15"/>
      <c r="T29" s="91"/>
      <c r="U29" s="42"/>
    </row>
    <row r="30" spans="1:21">
      <c r="A30" s="105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6">
        <v>9</v>
      </c>
      <c r="M30" s="6"/>
      <c r="N30" s="10">
        <v>35.4</v>
      </c>
      <c r="O30" s="10"/>
      <c r="P30" s="6"/>
      <c r="Q30" s="85"/>
      <c r="R30" s="88"/>
      <c r="S30" s="15"/>
      <c r="T30" s="91"/>
      <c r="U30" s="42"/>
    </row>
    <row r="31" spans="1:21">
      <c r="A31" s="10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6">
        <v>10</v>
      </c>
      <c r="M31" s="6"/>
      <c r="N31" s="10">
        <v>36.200000000000003</v>
      </c>
      <c r="O31" s="10"/>
      <c r="P31" s="6"/>
      <c r="Q31" s="85"/>
      <c r="R31" s="88"/>
      <c r="S31" s="15"/>
      <c r="T31" s="91"/>
      <c r="U31" s="42"/>
    </row>
    <row r="32" spans="1:21">
      <c r="A32" s="10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6">
        <v>11</v>
      </c>
      <c r="M32" s="6">
        <v>24.5</v>
      </c>
      <c r="N32" s="10"/>
      <c r="O32" s="10"/>
      <c r="P32" s="6"/>
      <c r="Q32" s="85"/>
      <c r="R32" s="88"/>
      <c r="S32" s="15"/>
      <c r="T32" s="91"/>
      <c r="U32" s="42"/>
    </row>
    <row r="33" spans="1:21">
      <c r="A33" s="10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6">
        <v>12</v>
      </c>
      <c r="M33" s="6"/>
      <c r="N33" s="10">
        <v>37.6</v>
      </c>
      <c r="O33" s="10"/>
      <c r="P33" s="6"/>
      <c r="Q33" s="85"/>
      <c r="R33" s="88"/>
      <c r="S33" s="15"/>
      <c r="T33" s="91"/>
      <c r="U33" s="42"/>
    </row>
    <row r="34" spans="1:21">
      <c r="A34" s="105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6">
        <v>13</v>
      </c>
      <c r="M34" s="6"/>
      <c r="N34" s="6">
        <v>35.6</v>
      </c>
      <c r="O34" s="1"/>
      <c r="P34" s="6"/>
      <c r="Q34" s="85"/>
      <c r="R34" s="88"/>
      <c r="S34" s="15"/>
      <c r="T34" s="91"/>
      <c r="U34" s="42"/>
    </row>
    <row r="35" spans="1:21">
      <c r="A35" s="105"/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6">
        <v>14</v>
      </c>
      <c r="M35" s="6"/>
      <c r="N35" s="6">
        <v>36.1</v>
      </c>
      <c r="O35" s="10"/>
      <c r="P35" s="6"/>
      <c r="Q35" s="85"/>
      <c r="R35" s="88"/>
      <c r="S35" s="15"/>
      <c r="T35" s="91"/>
      <c r="U35" s="42"/>
    </row>
    <row r="36" spans="1:21">
      <c r="A36" s="10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6">
        <v>15</v>
      </c>
      <c r="M36" s="6">
        <v>24.4</v>
      </c>
      <c r="N36" s="6"/>
      <c r="O36" s="10"/>
      <c r="P36" s="6"/>
      <c r="Q36" s="85"/>
      <c r="R36" s="88"/>
      <c r="S36" s="15"/>
      <c r="T36" s="91"/>
      <c r="U36" s="42"/>
    </row>
    <row r="37" spans="1:21" ht="19.5" thickBot="1">
      <c r="A37" s="10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7">
        <v>16</v>
      </c>
      <c r="M37" s="7"/>
      <c r="N37" s="7">
        <v>36.799999999999997</v>
      </c>
      <c r="O37" s="11"/>
      <c r="P37" s="7"/>
      <c r="Q37" s="86"/>
      <c r="R37" s="89"/>
      <c r="S37" s="14"/>
      <c r="T37" s="92"/>
      <c r="U37" s="42"/>
    </row>
    <row r="38" spans="1:21">
      <c r="A38" s="107">
        <v>6</v>
      </c>
      <c r="B38" s="94" t="s">
        <v>14</v>
      </c>
      <c r="C38" s="94"/>
      <c r="D38" s="94" t="s">
        <v>11</v>
      </c>
      <c r="E38" s="94">
        <v>2</v>
      </c>
      <c r="F38" s="94">
        <f>SUM(M38:O45)</f>
        <v>371.8</v>
      </c>
      <c r="G38" s="94">
        <f>H38+I38+J38+K38</f>
        <v>8</v>
      </c>
      <c r="H38" s="94">
        <f>COUNT(M38:M45)</f>
        <v>1</v>
      </c>
      <c r="I38" s="94">
        <f>COUNT(N38:N45)</f>
        <v>6</v>
      </c>
      <c r="J38" s="94">
        <f>COUNT(O38:O45)</f>
        <v>1</v>
      </c>
      <c r="K38" s="94">
        <f>COUNT(#REF!)</f>
        <v>0</v>
      </c>
      <c r="L38" s="45">
        <v>1</v>
      </c>
      <c r="M38" s="45"/>
      <c r="N38" s="45">
        <v>45.2</v>
      </c>
      <c r="O38" s="18"/>
      <c r="P38" s="18"/>
      <c r="Q38" s="94">
        <f>COUNT(M38:O45)</f>
        <v>8</v>
      </c>
      <c r="R38" s="96">
        <f>COUNT(P38:P45)</f>
        <v>0</v>
      </c>
      <c r="S38" s="19"/>
      <c r="T38" s="146"/>
      <c r="U38" s="46"/>
    </row>
    <row r="39" spans="1:21" ht="37.5">
      <c r="A39" s="108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46">
        <v>2</v>
      </c>
      <c r="M39" s="46"/>
      <c r="N39" s="21">
        <v>48.2</v>
      </c>
      <c r="O39" s="21"/>
      <c r="P39" s="46"/>
      <c r="Q39" s="93"/>
      <c r="R39" s="97"/>
      <c r="S39" s="22"/>
      <c r="T39" s="147"/>
      <c r="U39" s="46" t="s">
        <v>134</v>
      </c>
    </row>
    <row r="40" spans="1:21">
      <c r="A40" s="108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46">
        <v>3</v>
      </c>
      <c r="M40" s="46">
        <v>28.8</v>
      </c>
      <c r="N40" s="21"/>
      <c r="O40" s="21"/>
      <c r="P40" s="46"/>
      <c r="Q40" s="93"/>
      <c r="R40" s="97"/>
      <c r="S40" s="22"/>
      <c r="T40" s="147"/>
      <c r="U40" s="46"/>
    </row>
    <row r="41" spans="1:21">
      <c r="A41" s="108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46">
        <v>4</v>
      </c>
      <c r="M41" s="46"/>
      <c r="N41" s="21">
        <v>44.8</v>
      </c>
      <c r="O41" s="21"/>
      <c r="P41" s="46"/>
      <c r="Q41" s="93"/>
      <c r="R41" s="97"/>
      <c r="S41" s="22"/>
      <c r="T41" s="147"/>
      <c r="U41" s="46"/>
    </row>
    <row r="42" spans="1:21">
      <c r="A42" s="108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46">
        <v>5</v>
      </c>
      <c r="M42" s="46"/>
      <c r="N42" s="21">
        <v>45</v>
      </c>
      <c r="O42" s="21"/>
      <c r="P42" s="46"/>
      <c r="Q42" s="93"/>
      <c r="R42" s="97"/>
      <c r="S42" s="22"/>
      <c r="T42" s="147"/>
      <c r="U42" s="46"/>
    </row>
    <row r="43" spans="1:21">
      <c r="A43" s="108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46">
        <v>6</v>
      </c>
      <c r="M43" s="46"/>
      <c r="N43" s="46"/>
      <c r="O43" s="21">
        <v>67.8</v>
      </c>
      <c r="P43" s="21"/>
      <c r="Q43" s="93"/>
      <c r="R43" s="97"/>
      <c r="S43" s="22"/>
      <c r="T43" s="147"/>
      <c r="U43" s="46"/>
    </row>
    <row r="44" spans="1:21">
      <c r="A44" s="108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46">
        <v>7</v>
      </c>
      <c r="M44" s="46"/>
      <c r="N44" s="21">
        <v>47</v>
      </c>
      <c r="O44" s="21"/>
      <c r="P44" s="46"/>
      <c r="Q44" s="93"/>
      <c r="R44" s="97"/>
      <c r="S44" s="22"/>
      <c r="T44" s="147"/>
      <c r="U44" s="46"/>
    </row>
    <row r="45" spans="1:21" ht="19.5" thickBot="1">
      <c r="A45" s="109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47">
        <v>8</v>
      </c>
      <c r="M45" s="47"/>
      <c r="N45" s="25">
        <v>45</v>
      </c>
      <c r="O45" s="28"/>
      <c r="P45" s="47"/>
      <c r="Q45" s="95"/>
      <c r="R45" s="98"/>
      <c r="S45" s="26"/>
      <c r="T45" s="148"/>
      <c r="U45" s="46"/>
    </row>
    <row r="46" spans="1:21">
      <c r="A46" s="107">
        <v>7</v>
      </c>
      <c r="B46" s="94" t="s">
        <v>19</v>
      </c>
      <c r="C46" s="94">
        <v>1959</v>
      </c>
      <c r="D46" s="94"/>
      <c r="E46" s="94">
        <v>2</v>
      </c>
      <c r="F46" s="94">
        <f>SUM(M46:P61)</f>
        <v>539.20000000000005</v>
      </c>
      <c r="G46" s="94">
        <f>H46+I46+R46</f>
        <v>16</v>
      </c>
      <c r="H46" s="94">
        <f>COUNT(M46:M61)</f>
        <v>4</v>
      </c>
      <c r="I46" s="94">
        <f>COUNT(N46:N61)</f>
        <v>11</v>
      </c>
      <c r="J46" s="94">
        <f t="shared" ref="J46" si="0">COUNT(O46:O61)</f>
        <v>0</v>
      </c>
      <c r="K46" s="94">
        <f>COUNT(#REF!)</f>
        <v>0</v>
      </c>
      <c r="L46" s="17">
        <v>1</v>
      </c>
      <c r="M46" s="17"/>
      <c r="N46" s="17">
        <v>36.1</v>
      </c>
      <c r="O46" s="18"/>
      <c r="P46" s="18"/>
      <c r="Q46" s="94">
        <f>COUNT(M46:O61)</f>
        <v>15</v>
      </c>
      <c r="R46" s="96">
        <f>COUNT(P46:P61)</f>
        <v>1</v>
      </c>
      <c r="S46" s="19"/>
      <c r="T46" s="146"/>
      <c r="U46" s="42"/>
    </row>
    <row r="47" spans="1:21">
      <c r="A47" s="108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20">
        <v>2</v>
      </c>
      <c r="M47" s="20"/>
      <c r="N47" s="21">
        <v>36.5</v>
      </c>
      <c r="O47" s="21"/>
      <c r="P47" s="20"/>
      <c r="Q47" s="93"/>
      <c r="R47" s="97"/>
      <c r="S47" s="22"/>
      <c r="T47" s="147"/>
      <c r="U47" s="42"/>
    </row>
    <row r="48" spans="1:21">
      <c r="A48" s="108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20">
        <v>3</v>
      </c>
      <c r="M48" s="20">
        <v>24.9</v>
      </c>
      <c r="N48" s="21"/>
      <c r="O48" s="21"/>
      <c r="P48" s="20"/>
      <c r="Q48" s="93"/>
      <c r="R48" s="97"/>
      <c r="S48" s="22"/>
      <c r="T48" s="147"/>
      <c r="U48" s="42"/>
    </row>
    <row r="49" spans="1:21">
      <c r="A49" s="108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20">
        <v>4</v>
      </c>
      <c r="M49" s="20"/>
      <c r="N49" s="21">
        <v>37.200000000000003</v>
      </c>
      <c r="O49" s="21"/>
      <c r="P49" s="20"/>
      <c r="Q49" s="93"/>
      <c r="R49" s="97"/>
      <c r="S49" s="22"/>
      <c r="T49" s="147"/>
      <c r="U49" s="42"/>
    </row>
    <row r="50" spans="1:21">
      <c r="A50" s="108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20">
        <v>5</v>
      </c>
      <c r="M50" s="20"/>
      <c r="N50" s="21">
        <v>35.6</v>
      </c>
      <c r="O50" s="21"/>
      <c r="P50" s="20"/>
      <c r="Q50" s="93"/>
      <c r="R50" s="97"/>
      <c r="S50" s="22"/>
      <c r="T50" s="147"/>
      <c r="U50" s="42"/>
    </row>
    <row r="51" spans="1:21">
      <c r="A51" s="108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20">
        <v>6</v>
      </c>
      <c r="M51" s="20"/>
      <c r="N51" s="20">
        <v>36.200000000000003</v>
      </c>
      <c r="O51" s="21"/>
      <c r="P51" s="21"/>
      <c r="Q51" s="93"/>
      <c r="R51" s="97"/>
      <c r="S51" s="22"/>
      <c r="T51" s="147"/>
      <c r="U51" s="42"/>
    </row>
    <row r="52" spans="1:21">
      <c r="A52" s="108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20">
        <v>7</v>
      </c>
      <c r="M52" s="20">
        <v>25</v>
      </c>
      <c r="N52" s="21"/>
      <c r="O52" s="21"/>
      <c r="P52" s="20"/>
      <c r="Q52" s="93"/>
      <c r="R52" s="97"/>
      <c r="S52" s="22"/>
      <c r="T52" s="147"/>
      <c r="U52" s="42"/>
    </row>
    <row r="53" spans="1:21">
      <c r="A53" s="108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20">
        <v>8</v>
      </c>
      <c r="M53" s="20"/>
      <c r="N53" s="21">
        <v>36.700000000000003</v>
      </c>
      <c r="O53" s="23"/>
      <c r="P53" s="20"/>
      <c r="Q53" s="93"/>
      <c r="R53" s="97"/>
      <c r="S53" s="22"/>
      <c r="T53" s="147"/>
      <c r="U53" s="42"/>
    </row>
    <row r="54" spans="1:21">
      <c r="A54" s="108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20">
        <v>9</v>
      </c>
      <c r="M54" s="20"/>
      <c r="N54" s="20">
        <v>36.9</v>
      </c>
      <c r="O54" s="21"/>
      <c r="P54" s="21"/>
      <c r="Q54" s="93"/>
      <c r="R54" s="97"/>
      <c r="S54" s="22"/>
      <c r="T54" s="147"/>
      <c r="U54" s="42"/>
    </row>
    <row r="55" spans="1:21">
      <c r="A55" s="108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20">
        <v>10</v>
      </c>
      <c r="M55" s="20">
        <v>25.1</v>
      </c>
      <c r="N55" s="20"/>
      <c r="O55" s="21"/>
      <c r="P55" s="21"/>
      <c r="Q55" s="93"/>
      <c r="R55" s="97"/>
      <c r="S55" s="22"/>
      <c r="T55" s="147"/>
      <c r="U55" s="42"/>
    </row>
    <row r="56" spans="1:21">
      <c r="A56" s="108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20">
        <v>11</v>
      </c>
      <c r="M56" s="20"/>
      <c r="N56" s="20"/>
      <c r="O56" s="21"/>
      <c r="P56" s="21">
        <v>36.5</v>
      </c>
      <c r="Q56" s="93"/>
      <c r="R56" s="97"/>
      <c r="S56" s="22"/>
      <c r="T56" s="147"/>
      <c r="U56" s="42"/>
    </row>
    <row r="57" spans="1:21">
      <c r="A57" s="108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20">
        <v>12</v>
      </c>
      <c r="M57" s="20"/>
      <c r="N57" s="20">
        <v>36.299999999999997</v>
      </c>
      <c r="O57" s="21"/>
      <c r="P57" s="21"/>
      <c r="Q57" s="93"/>
      <c r="R57" s="97"/>
      <c r="S57" s="22"/>
      <c r="T57" s="147"/>
      <c r="U57" s="42"/>
    </row>
    <row r="58" spans="1:21">
      <c r="A58" s="108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20">
        <v>13</v>
      </c>
      <c r="M58" s="20"/>
      <c r="N58" s="20">
        <v>37.1</v>
      </c>
      <c r="O58" s="21"/>
      <c r="P58" s="21"/>
      <c r="Q58" s="93"/>
      <c r="R58" s="97"/>
      <c r="S58" s="22"/>
      <c r="T58" s="147"/>
      <c r="U58" s="42"/>
    </row>
    <row r="59" spans="1:21">
      <c r="A59" s="108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20">
        <v>14</v>
      </c>
      <c r="M59" s="20">
        <v>25.3</v>
      </c>
      <c r="N59" s="20"/>
      <c r="O59" s="21"/>
      <c r="P59" s="21"/>
      <c r="Q59" s="93"/>
      <c r="R59" s="97"/>
      <c r="S59" s="22"/>
      <c r="T59" s="147"/>
      <c r="U59" s="42"/>
    </row>
    <row r="60" spans="1:21">
      <c r="A60" s="108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20">
        <v>15</v>
      </c>
      <c r="M60" s="20"/>
      <c r="N60" s="20">
        <v>37.4</v>
      </c>
      <c r="O60" s="21"/>
      <c r="P60" s="21"/>
      <c r="Q60" s="93"/>
      <c r="R60" s="97"/>
      <c r="S60" s="22"/>
      <c r="T60" s="147"/>
      <c r="U60" s="42"/>
    </row>
    <row r="61" spans="1:21" ht="19.5" thickBot="1">
      <c r="A61" s="109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24">
        <v>16</v>
      </c>
      <c r="M61" s="24"/>
      <c r="N61" s="25">
        <v>36.4</v>
      </c>
      <c r="O61" s="25"/>
      <c r="P61" s="24"/>
      <c r="Q61" s="95"/>
      <c r="R61" s="98"/>
      <c r="S61" s="26"/>
      <c r="T61" s="148"/>
      <c r="U61" s="42"/>
    </row>
    <row r="62" spans="1:21">
      <c r="A62" s="104">
        <v>8</v>
      </c>
      <c r="B62" s="84" t="s">
        <v>15</v>
      </c>
      <c r="C62" s="84"/>
      <c r="D62" s="84" t="s">
        <v>11</v>
      </c>
      <c r="E62" s="84">
        <v>2</v>
      </c>
      <c r="F62" s="84">
        <f>SUM(M62:P69)</f>
        <v>371.8</v>
      </c>
      <c r="G62" s="84">
        <f>H62+I62+J62+K62</f>
        <v>8</v>
      </c>
      <c r="H62" s="84">
        <f>COUNT(M62:M69)</f>
        <v>1</v>
      </c>
      <c r="I62" s="84">
        <f>COUNT(N62:N69)</f>
        <v>6</v>
      </c>
      <c r="J62" s="84">
        <f>COUNT(O62:O69)</f>
        <v>1</v>
      </c>
      <c r="K62" s="84">
        <f>COUNT(#REF!)</f>
        <v>0</v>
      </c>
      <c r="L62" s="5">
        <v>1</v>
      </c>
      <c r="M62" s="5"/>
      <c r="N62" s="5">
        <v>45.2</v>
      </c>
      <c r="O62" s="9"/>
      <c r="P62" s="9"/>
      <c r="Q62" s="84">
        <f>COUNT(M62:O69)</f>
        <v>8</v>
      </c>
      <c r="R62" s="87">
        <f>COUNT(P62:P69)</f>
        <v>0</v>
      </c>
      <c r="S62" s="16"/>
      <c r="T62" s="90"/>
      <c r="U62" s="42"/>
    </row>
    <row r="63" spans="1:21">
      <c r="A63" s="10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6">
        <v>2</v>
      </c>
      <c r="M63" s="6"/>
      <c r="N63" s="10">
        <v>48.2</v>
      </c>
      <c r="O63" s="10"/>
      <c r="P63" s="6"/>
      <c r="Q63" s="85"/>
      <c r="R63" s="88"/>
      <c r="S63" s="15"/>
      <c r="T63" s="91"/>
      <c r="U63" s="42"/>
    </row>
    <row r="64" spans="1:21">
      <c r="A64" s="10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6">
        <v>3</v>
      </c>
      <c r="M64" s="6">
        <v>28.8</v>
      </c>
      <c r="N64" s="10"/>
      <c r="O64" s="10"/>
      <c r="P64" s="6"/>
      <c r="Q64" s="85"/>
      <c r="R64" s="88"/>
      <c r="S64" s="15"/>
      <c r="T64" s="91"/>
      <c r="U64" s="42"/>
    </row>
    <row r="65" spans="1:21">
      <c r="A65" s="10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6">
        <v>4</v>
      </c>
      <c r="M65" s="6"/>
      <c r="N65" s="10">
        <v>44.8</v>
      </c>
      <c r="O65" s="10"/>
      <c r="P65" s="6"/>
      <c r="Q65" s="85"/>
      <c r="R65" s="88"/>
      <c r="S65" s="15"/>
      <c r="T65" s="91"/>
      <c r="U65" s="42"/>
    </row>
    <row r="66" spans="1:21">
      <c r="A66" s="10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6">
        <v>5</v>
      </c>
      <c r="M66" s="6"/>
      <c r="N66" s="10">
        <v>45</v>
      </c>
      <c r="O66" s="10"/>
      <c r="P66" s="6"/>
      <c r="Q66" s="85"/>
      <c r="R66" s="88"/>
      <c r="S66" s="15"/>
      <c r="T66" s="91"/>
      <c r="U66" s="42"/>
    </row>
    <row r="67" spans="1:21">
      <c r="A67" s="10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6">
        <v>6</v>
      </c>
      <c r="M67" s="6"/>
      <c r="N67" s="6"/>
      <c r="O67" s="10">
        <v>67.8</v>
      </c>
      <c r="P67" s="10"/>
      <c r="Q67" s="85"/>
      <c r="R67" s="88"/>
      <c r="S67" s="15"/>
      <c r="T67" s="91"/>
      <c r="U67" s="42"/>
    </row>
    <row r="68" spans="1:21">
      <c r="A68" s="10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6">
        <v>7</v>
      </c>
      <c r="M68" s="6"/>
      <c r="N68" s="10">
        <v>47</v>
      </c>
      <c r="O68" s="10"/>
      <c r="P68" s="6"/>
      <c r="Q68" s="85"/>
      <c r="R68" s="88"/>
      <c r="S68" s="15"/>
      <c r="T68" s="91"/>
      <c r="U68" s="42"/>
    </row>
    <row r="69" spans="1:21" ht="19.5" thickBot="1">
      <c r="A69" s="10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7">
        <v>8</v>
      </c>
      <c r="M69" s="7"/>
      <c r="N69" s="13">
        <v>45</v>
      </c>
      <c r="O69" s="11"/>
      <c r="P69" s="7"/>
      <c r="Q69" s="86"/>
      <c r="R69" s="89"/>
      <c r="S69" s="14"/>
      <c r="T69" s="92"/>
      <c r="U69" s="42"/>
    </row>
    <row r="70" spans="1:21">
      <c r="A70" s="107">
        <v>9</v>
      </c>
      <c r="B70" s="94" t="s">
        <v>16</v>
      </c>
      <c r="C70" s="94"/>
      <c r="D70" s="94" t="s">
        <v>11</v>
      </c>
      <c r="E70" s="94">
        <v>2</v>
      </c>
      <c r="F70" s="94">
        <f>SUM(M70:O77)</f>
        <v>371.8</v>
      </c>
      <c r="G70" s="94">
        <f>H70+I70+J70+K70</f>
        <v>8</v>
      </c>
      <c r="H70" s="94">
        <f>COUNT(M70:M77)</f>
        <v>1</v>
      </c>
      <c r="I70" s="94">
        <f>COUNT(N70:N77)</f>
        <v>6</v>
      </c>
      <c r="J70" s="94">
        <f>COUNT(O70:O77)</f>
        <v>1</v>
      </c>
      <c r="K70" s="94">
        <f>COUNT(#REF!)</f>
        <v>0</v>
      </c>
      <c r="L70" s="45">
        <v>1</v>
      </c>
      <c r="M70" s="45"/>
      <c r="N70" s="45">
        <v>45.2</v>
      </c>
      <c r="O70" s="18"/>
      <c r="P70" s="18"/>
      <c r="Q70" s="94">
        <f>COUNT(M70:O77)</f>
        <v>8</v>
      </c>
      <c r="R70" s="96">
        <f>COUNT(P70:P77)</f>
        <v>0</v>
      </c>
      <c r="S70" s="19"/>
      <c r="T70" s="146"/>
      <c r="U70" s="46"/>
    </row>
    <row r="71" spans="1:21" ht="37.5">
      <c r="A71" s="108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46">
        <v>2</v>
      </c>
      <c r="M71" s="46"/>
      <c r="N71" s="21">
        <v>48.2</v>
      </c>
      <c r="O71" s="21"/>
      <c r="P71" s="46"/>
      <c r="Q71" s="93"/>
      <c r="R71" s="97"/>
      <c r="S71" s="22"/>
      <c r="T71" s="147"/>
      <c r="U71" s="46" t="s">
        <v>133</v>
      </c>
    </row>
    <row r="72" spans="1:21">
      <c r="A72" s="108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46">
        <v>3</v>
      </c>
      <c r="M72" s="46">
        <v>28.8</v>
      </c>
      <c r="N72" s="21"/>
      <c r="O72" s="21"/>
      <c r="P72" s="46"/>
      <c r="Q72" s="93"/>
      <c r="R72" s="97"/>
      <c r="S72" s="22"/>
      <c r="T72" s="147"/>
      <c r="U72" s="46"/>
    </row>
    <row r="73" spans="1:21">
      <c r="A73" s="108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46">
        <v>4</v>
      </c>
      <c r="M73" s="46"/>
      <c r="N73" s="21">
        <v>44.8</v>
      </c>
      <c r="O73" s="21"/>
      <c r="P73" s="46"/>
      <c r="Q73" s="93"/>
      <c r="R73" s="97"/>
      <c r="S73" s="22"/>
      <c r="T73" s="147"/>
      <c r="U73" s="46"/>
    </row>
    <row r="74" spans="1:21">
      <c r="A74" s="108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46">
        <v>5</v>
      </c>
      <c r="M74" s="46"/>
      <c r="N74" s="21">
        <v>45</v>
      </c>
      <c r="O74" s="21"/>
      <c r="P74" s="46"/>
      <c r="Q74" s="93"/>
      <c r="R74" s="97"/>
      <c r="S74" s="22"/>
      <c r="T74" s="147"/>
      <c r="U74" s="46"/>
    </row>
    <row r="75" spans="1:21">
      <c r="A75" s="108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46">
        <v>6</v>
      </c>
      <c r="M75" s="46"/>
      <c r="N75" s="46"/>
      <c r="O75" s="21">
        <v>67.8</v>
      </c>
      <c r="P75" s="21"/>
      <c r="Q75" s="93"/>
      <c r="R75" s="97"/>
      <c r="S75" s="22"/>
      <c r="T75" s="147"/>
      <c r="U75" s="46"/>
    </row>
    <row r="76" spans="1:21">
      <c r="A76" s="108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46">
        <v>7</v>
      </c>
      <c r="M76" s="46"/>
      <c r="N76" s="21">
        <v>47</v>
      </c>
      <c r="O76" s="21"/>
      <c r="P76" s="46"/>
      <c r="Q76" s="93"/>
      <c r="R76" s="97"/>
      <c r="S76" s="22"/>
      <c r="T76" s="147"/>
      <c r="U76" s="46"/>
    </row>
    <row r="77" spans="1:21" ht="19.5" thickBot="1">
      <c r="A77" s="109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47">
        <v>8</v>
      </c>
      <c r="M77" s="47"/>
      <c r="N77" s="25">
        <v>45</v>
      </c>
      <c r="O77" s="28"/>
      <c r="P77" s="47"/>
      <c r="Q77" s="95"/>
      <c r="R77" s="98"/>
      <c r="S77" s="26"/>
      <c r="T77" s="148"/>
      <c r="U77" s="46"/>
    </row>
    <row r="78" spans="1:21">
      <c r="A78" s="104">
        <v>10</v>
      </c>
      <c r="B78" s="84" t="s">
        <v>17</v>
      </c>
      <c r="C78" s="84"/>
      <c r="D78" s="84" t="s">
        <v>11</v>
      </c>
      <c r="E78" s="84">
        <v>2</v>
      </c>
      <c r="F78" s="84">
        <f>SUM(M78:O85)</f>
        <v>371.8</v>
      </c>
      <c r="G78" s="84">
        <f>H78+I78+J78+K78</f>
        <v>8</v>
      </c>
      <c r="H78" s="84">
        <f>COUNT(M78:M85)</f>
        <v>1</v>
      </c>
      <c r="I78" s="84">
        <f>COUNT(N78:N85)</f>
        <v>6</v>
      </c>
      <c r="J78" s="84">
        <f>COUNT(O78:O85)</f>
        <v>1</v>
      </c>
      <c r="K78" s="84">
        <f>COUNT(#REF!)</f>
        <v>0</v>
      </c>
      <c r="L78" s="5">
        <v>1</v>
      </c>
      <c r="M78" s="5"/>
      <c r="N78" s="5">
        <v>45.2</v>
      </c>
      <c r="O78" s="9"/>
      <c r="P78" s="9"/>
      <c r="Q78" s="84">
        <f>COUNT(M78:O85)</f>
        <v>8</v>
      </c>
      <c r="R78" s="87">
        <f>COUNT(P78:P85)</f>
        <v>0</v>
      </c>
      <c r="S78" s="16"/>
      <c r="T78" s="90"/>
      <c r="U78" s="42"/>
    </row>
    <row r="79" spans="1:21">
      <c r="A79" s="10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6">
        <v>2</v>
      </c>
      <c r="M79" s="6"/>
      <c r="N79" s="10">
        <v>48.2</v>
      </c>
      <c r="O79" s="10"/>
      <c r="P79" s="6"/>
      <c r="Q79" s="85"/>
      <c r="R79" s="88"/>
      <c r="S79" s="15"/>
      <c r="T79" s="91"/>
      <c r="U79" s="42"/>
    </row>
    <row r="80" spans="1:21">
      <c r="A80" s="10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6">
        <v>3</v>
      </c>
      <c r="M80" s="6">
        <v>28.8</v>
      </c>
      <c r="N80" s="10"/>
      <c r="O80" s="10"/>
      <c r="P80" s="6"/>
      <c r="Q80" s="85"/>
      <c r="R80" s="88"/>
      <c r="S80" s="15"/>
      <c r="T80" s="91"/>
      <c r="U80" s="42"/>
    </row>
    <row r="81" spans="1:21">
      <c r="A81" s="10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6">
        <v>4</v>
      </c>
      <c r="M81" s="6"/>
      <c r="N81" s="10">
        <v>44.8</v>
      </c>
      <c r="O81" s="10"/>
      <c r="P81" s="6"/>
      <c r="Q81" s="85"/>
      <c r="R81" s="88"/>
      <c r="S81" s="15"/>
      <c r="T81" s="91"/>
      <c r="U81" s="42"/>
    </row>
    <row r="82" spans="1:21">
      <c r="A82" s="10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6">
        <v>5</v>
      </c>
      <c r="M82" s="6"/>
      <c r="N82" s="10">
        <v>45</v>
      </c>
      <c r="O82" s="10"/>
      <c r="P82" s="6"/>
      <c r="Q82" s="85"/>
      <c r="R82" s="88"/>
      <c r="S82" s="15"/>
      <c r="T82" s="91"/>
      <c r="U82" s="42"/>
    </row>
    <row r="83" spans="1:21">
      <c r="A83" s="10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6">
        <v>6</v>
      </c>
      <c r="M83" s="6"/>
      <c r="N83" s="6"/>
      <c r="O83" s="10">
        <v>67.8</v>
      </c>
      <c r="P83" s="10"/>
      <c r="Q83" s="85"/>
      <c r="R83" s="88"/>
      <c r="S83" s="15"/>
      <c r="T83" s="91"/>
      <c r="U83" s="42"/>
    </row>
    <row r="84" spans="1:21">
      <c r="A84" s="10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6">
        <v>7</v>
      </c>
      <c r="M84" s="6"/>
      <c r="N84" s="10">
        <v>47</v>
      </c>
      <c r="O84" s="10"/>
      <c r="P84" s="6"/>
      <c r="Q84" s="85"/>
      <c r="R84" s="88"/>
      <c r="S84" s="15"/>
      <c r="T84" s="91"/>
      <c r="U84" s="42"/>
    </row>
    <row r="85" spans="1:21" ht="19.5" thickBot="1">
      <c r="A85" s="10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7">
        <v>8</v>
      </c>
      <c r="M85" s="7"/>
      <c r="N85" s="13">
        <v>45</v>
      </c>
      <c r="O85" s="11"/>
      <c r="P85" s="7"/>
      <c r="Q85" s="86"/>
      <c r="R85" s="89"/>
      <c r="S85" s="14"/>
      <c r="T85" s="92"/>
      <c r="U85" s="42"/>
    </row>
    <row r="86" spans="1:21">
      <c r="A86" s="104">
        <v>11</v>
      </c>
      <c r="B86" s="84" t="s">
        <v>33</v>
      </c>
      <c r="C86" s="84"/>
      <c r="D86" s="84" t="s">
        <v>11</v>
      </c>
      <c r="E86" s="84">
        <v>2</v>
      </c>
      <c r="F86" s="84">
        <f>SUM(M86:O93)</f>
        <v>371.8</v>
      </c>
      <c r="G86" s="84">
        <f>H86+I86+J86+K86</f>
        <v>8</v>
      </c>
      <c r="H86" s="84">
        <f>COUNT(M86:M93)</f>
        <v>1</v>
      </c>
      <c r="I86" s="84">
        <f>COUNT(N86:N93)</f>
        <v>6</v>
      </c>
      <c r="J86" s="84">
        <f>COUNT(O86:O93)</f>
        <v>1</v>
      </c>
      <c r="K86" s="84">
        <f>COUNT(#REF!)</f>
        <v>0</v>
      </c>
      <c r="L86" s="5">
        <v>1</v>
      </c>
      <c r="M86" s="5"/>
      <c r="N86" s="5">
        <v>45.2</v>
      </c>
      <c r="O86" s="9"/>
      <c r="P86" s="9"/>
      <c r="Q86" s="84">
        <f>COUNT(M86:O93)</f>
        <v>8</v>
      </c>
      <c r="R86" s="87">
        <f>COUNT(P86:P93)</f>
        <v>0</v>
      </c>
      <c r="S86" s="16"/>
      <c r="T86" s="90"/>
      <c r="U86" s="42"/>
    </row>
    <row r="87" spans="1:21">
      <c r="A87" s="10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6">
        <v>2</v>
      </c>
      <c r="M87" s="6"/>
      <c r="N87" s="10">
        <v>48.2</v>
      </c>
      <c r="O87" s="10"/>
      <c r="P87" s="6"/>
      <c r="Q87" s="85"/>
      <c r="R87" s="88"/>
      <c r="S87" s="15"/>
      <c r="T87" s="91"/>
      <c r="U87" s="42"/>
    </row>
    <row r="88" spans="1:21">
      <c r="A88" s="10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6">
        <v>3</v>
      </c>
      <c r="M88" s="6">
        <v>28.8</v>
      </c>
      <c r="N88" s="10"/>
      <c r="O88" s="10"/>
      <c r="P88" s="6"/>
      <c r="Q88" s="85"/>
      <c r="R88" s="88"/>
      <c r="S88" s="15"/>
      <c r="T88" s="91"/>
      <c r="U88" s="42"/>
    </row>
    <row r="89" spans="1:21">
      <c r="A89" s="10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6">
        <v>4</v>
      </c>
      <c r="M89" s="6"/>
      <c r="N89" s="10">
        <v>44.8</v>
      </c>
      <c r="O89" s="10"/>
      <c r="P89" s="6"/>
      <c r="Q89" s="85"/>
      <c r="R89" s="88"/>
      <c r="S89" s="15"/>
      <c r="T89" s="91"/>
      <c r="U89" s="42"/>
    </row>
    <row r="90" spans="1:21">
      <c r="A90" s="10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6">
        <v>5</v>
      </c>
      <c r="M90" s="6"/>
      <c r="N90" s="10">
        <v>45</v>
      </c>
      <c r="O90" s="10"/>
      <c r="P90" s="6"/>
      <c r="Q90" s="85"/>
      <c r="R90" s="88"/>
      <c r="S90" s="15"/>
      <c r="T90" s="91"/>
      <c r="U90" s="42"/>
    </row>
    <row r="91" spans="1:21">
      <c r="A91" s="10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6">
        <v>6</v>
      </c>
      <c r="M91" s="6"/>
      <c r="N91" s="6"/>
      <c r="O91" s="10">
        <v>67.8</v>
      </c>
      <c r="P91" s="10"/>
      <c r="Q91" s="85"/>
      <c r="R91" s="88"/>
      <c r="S91" s="15"/>
      <c r="T91" s="91"/>
      <c r="U91" s="42"/>
    </row>
    <row r="92" spans="1:21">
      <c r="A92" s="10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6">
        <v>7</v>
      </c>
      <c r="M92" s="6"/>
      <c r="N92" s="10">
        <v>47</v>
      </c>
      <c r="O92" s="10"/>
      <c r="P92" s="6"/>
      <c r="Q92" s="85"/>
      <c r="R92" s="88"/>
      <c r="S92" s="15"/>
      <c r="T92" s="91"/>
      <c r="U92" s="42"/>
    </row>
    <row r="93" spans="1:21" ht="19.5" thickBot="1">
      <c r="A93" s="10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7">
        <v>8</v>
      </c>
      <c r="M93" s="7"/>
      <c r="N93" s="13">
        <v>45</v>
      </c>
      <c r="O93" s="11"/>
      <c r="P93" s="7"/>
      <c r="Q93" s="86"/>
      <c r="R93" s="89"/>
      <c r="S93" s="14"/>
      <c r="T93" s="92"/>
      <c r="U93" s="42"/>
    </row>
    <row r="94" spans="1:21">
      <c r="A94" s="104">
        <v>12</v>
      </c>
      <c r="B94" s="84" t="s">
        <v>34</v>
      </c>
      <c r="C94" s="84"/>
      <c r="D94" s="84" t="s">
        <v>11</v>
      </c>
      <c r="E94" s="84">
        <v>2</v>
      </c>
      <c r="F94" s="84">
        <f>SUM(M94:O101)</f>
        <v>371.8</v>
      </c>
      <c r="G94" s="84">
        <f>H94+I94+J94+K94</f>
        <v>8</v>
      </c>
      <c r="H94" s="84">
        <f>COUNT(M94:M101)</f>
        <v>1</v>
      </c>
      <c r="I94" s="84">
        <f>COUNT(N94:N101)</f>
        <v>6</v>
      </c>
      <c r="J94" s="84">
        <f>COUNT(O94:O101)</f>
        <v>1</v>
      </c>
      <c r="K94" s="84">
        <f>COUNT(#REF!)</f>
        <v>0</v>
      </c>
      <c r="L94" s="5">
        <v>1</v>
      </c>
      <c r="M94" s="5"/>
      <c r="N94" s="5">
        <v>45.2</v>
      </c>
      <c r="O94" s="9"/>
      <c r="P94" s="9"/>
      <c r="Q94" s="84">
        <f>COUNT(M94:O101)</f>
        <v>8</v>
      </c>
      <c r="R94" s="87">
        <f>COUNT(P94:P101)</f>
        <v>0</v>
      </c>
      <c r="S94" s="16"/>
      <c r="T94" s="90"/>
      <c r="U94" s="42"/>
    </row>
    <row r="95" spans="1:21">
      <c r="A95" s="10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6">
        <v>2</v>
      </c>
      <c r="M95" s="6"/>
      <c r="N95" s="10">
        <v>48.2</v>
      </c>
      <c r="O95" s="10"/>
      <c r="P95" s="6"/>
      <c r="Q95" s="85"/>
      <c r="R95" s="88"/>
      <c r="S95" s="15"/>
      <c r="T95" s="91"/>
      <c r="U95" s="42"/>
    </row>
    <row r="96" spans="1:21">
      <c r="A96" s="10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6">
        <v>3</v>
      </c>
      <c r="M96" s="6">
        <v>28.8</v>
      </c>
      <c r="N96" s="10"/>
      <c r="O96" s="10"/>
      <c r="P96" s="6"/>
      <c r="Q96" s="85"/>
      <c r="R96" s="88"/>
      <c r="S96" s="15"/>
      <c r="T96" s="91"/>
      <c r="U96" s="42"/>
    </row>
    <row r="97" spans="1:21">
      <c r="A97" s="10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6">
        <v>4</v>
      </c>
      <c r="M97" s="6"/>
      <c r="N97" s="10">
        <v>44.8</v>
      </c>
      <c r="O97" s="10"/>
      <c r="P97" s="6"/>
      <c r="Q97" s="85"/>
      <c r="R97" s="88"/>
      <c r="S97" s="15"/>
      <c r="T97" s="91"/>
      <c r="U97" s="42"/>
    </row>
    <row r="98" spans="1:21">
      <c r="A98" s="10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6">
        <v>5</v>
      </c>
      <c r="M98" s="6"/>
      <c r="N98" s="10">
        <v>45</v>
      </c>
      <c r="O98" s="10"/>
      <c r="P98" s="6"/>
      <c r="Q98" s="85"/>
      <c r="R98" s="88"/>
      <c r="S98" s="15"/>
      <c r="T98" s="91"/>
      <c r="U98" s="42"/>
    </row>
    <row r="99" spans="1:21">
      <c r="A99" s="10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6">
        <v>6</v>
      </c>
      <c r="M99" s="6"/>
      <c r="N99" s="6"/>
      <c r="O99" s="10">
        <v>67.8</v>
      </c>
      <c r="P99" s="10"/>
      <c r="Q99" s="85"/>
      <c r="R99" s="88"/>
      <c r="S99" s="15"/>
      <c r="T99" s="91"/>
      <c r="U99" s="42"/>
    </row>
    <row r="100" spans="1:21">
      <c r="A100" s="10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6">
        <v>7</v>
      </c>
      <c r="M100" s="6"/>
      <c r="N100" s="10">
        <v>47</v>
      </c>
      <c r="O100" s="10"/>
      <c r="P100" s="6"/>
      <c r="Q100" s="85"/>
      <c r="R100" s="88"/>
      <c r="S100" s="15"/>
      <c r="T100" s="91"/>
      <c r="U100" s="42"/>
    </row>
    <row r="101" spans="1:21" ht="19.5" thickBot="1">
      <c r="A101" s="10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7">
        <v>8</v>
      </c>
      <c r="M101" s="7"/>
      <c r="N101" s="13">
        <v>45</v>
      </c>
      <c r="O101" s="11"/>
      <c r="P101" s="7"/>
      <c r="Q101" s="86"/>
      <c r="R101" s="89"/>
      <c r="S101" s="14"/>
      <c r="T101" s="92"/>
      <c r="U101" s="42"/>
    </row>
    <row r="102" spans="1:21" ht="18.75" customHeight="1">
      <c r="A102" s="107">
        <v>14</v>
      </c>
      <c r="B102" s="135" t="s">
        <v>36</v>
      </c>
      <c r="C102" s="94"/>
      <c r="D102" s="94" t="s">
        <v>11</v>
      </c>
      <c r="E102" s="94">
        <v>2</v>
      </c>
      <c r="F102" s="94">
        <f>SUM(M102:O109)</f>
        <v>371.8</v>
      </c>
      <c r="G102" s="94">
        <f>H102+I102+J102+K102</f>
        <v>8</v>
      </c>
      <c r="H102" s="94">
        <f>COUNT(M102:M109)</f>
        <v>1</v>
      </c>
      <c r="I102" s="94">
        <f>COUNT(N102:N109)</f>
        <v>6</v>
      </c>
      <c r="J102" s="94">
        <f>COUNT(O102:O109)</f>
        <v>1</v>
      </c>
      <c r="K102" s="94">
        <f>COUNT(#REF!)</f>
        <v>0</v>
      </c>
      <c r="L102" s="45">
        <v>1</v>
      </c>
      <c r="M102" s="45"/>
      <c r="N102" s="45">
        <v>45.2</v>
      </c>
      <c r="O102" s="18"/>
      <c r="P102" s="18"/>
      <c r="Q102" s="94">
        <f>COUNT(M102:O109)</f>
        <v>8</v>
      </c>
      <c r="R102" s="96">
        <f>COUNT(P102:P109)</f>
        <v>0</v>
      </c>
      <c r="S102" s="19"/>
      <c r="T102" s="146"/>
      <c r="U102" s="46"/>
    </row>
    <row r="103" spans="1:21">
      <c r="A103" s="108"/>
      <c r="B103" s="136"/>
      <c r="C103" s="93"/>
      <c r="D103" s="93"/>
      <c r="E103" s="93"/>
      <c r="F103" s="93"/>
      <c r="G103" s="93"/>
      <c r="H103" s="93"/>
      <c r="I103" s="93"/>
      <c r="J103" s="93"/>
      <c r="K103" s="93"/>
      <c r="L103" s="46">
        <v>2</v>
      </c>
      <c r="M103" s="46"/>
      <c r="N103" s="21">
        <v>48.2</v>
      </c>
      <c r="O103" s="21"/>
      <c r="P103" s="46"/>
      <c r="Q103" s="93"/>
      <c r="R103" s="97"/>
      <c r="S103" s="22"/>
      <c r="T103" s="147"/>
      <c r="U103" s="46"/>
    </row>
    <row r="104" spans="1:21">
      <c r="A104" s="108"/>
      <c r="B104" s="136"/>
      <c r="C104" s="93"/>
      <c r="D104" s="93"/>
      <c r="E104" s="93"/>
      <c r="F104" s="93"/>
      <c r="G104" s="93"/>
      <c r="H104" s="93"/>
      <c r="I104" s="93"/>
      <c r="J104" s="93"/>
      <c r="K104" s="93"/>
      <c r="L104" s="46">
        <v>3</v>
      </c>
      <c r="M104" s="46">
        <v>28.8</v>
      </c>
      <c r="N104" s="21"/>
      <c r="O104" s="21"/>
      <c r="P104" s="46"/>
      <c r="Q104" s="93"/>
      <c r="R104" s="97"/>
      <c r="S104" s="22"/>
      <c r="T104" s="147"/>
      <c r="U104" s="46" t="s">
        <v>132</v>
      </c>
    </row>
    <row r="105" spans="1:21">
      <c r="A105" s="108"/>
      <c r="B105" s="136"/>
      <c r="C105" s="93"/>
      <c r="D105" s="93"/>
      <c r="E105" s="93"/>
      <c r="F105" s="93"/>
      <c r="G105" s="93"/>
      <c r="H105" s="93"/>
      <c r="I105" s="93"/>
      <c r="J105" s="93"/>
      <c r="K105" s="93"/>
      <c r="L105" s="46">
        <v>4</v>
      </c>
      <c r="M105" s="46"/>
      <c r="N105" s="21">
        <v>44.8</v>
      </c>
      <c r="O105" s="21"/>
      <c r="P105" s="46"/>
      <c r="Q105" s="93"/>
      <c r="R105" s="97"/>
      <c r="S105" s="22"/>
      <c r="T105" s="147"/>
      <c r="U105" s="46"/>
    </row>
    <row r="106" spans="1:21">
      <c r="A106" s="108"/>
      <c r="B106" s="136"/>
      <c r="C106" s="93"/>
      <c r="D106" s="93"/>
      <c r="E106" s="93"/>
      <c r="F106" s="93"/>
      <c r="G106" s="93"/>
      <c r="H106" s="93"/>
      <c r="I106" s="93"/>
      <c r="J106" s="93"/>
      <c r="K106" s="93"/>
      <c r="L106" s="46">
        <v>5</v>
      </c>
      <c r="M106" s="46"/>
      <c r="N106" s="21">
        <v>45</v>
      </c>
      <c r="O106" s="21"/>
      <c r="P106" s="46"/>
      <c r="Q106" s="93"/>
      <c r="R106" s="97"/>
      <c r="S106" s="22"/>
      <c r="T106" s="147"/>
      <c r="U106" s="46"/>
    </row>
    <row r="107" spans="1:21">
      <c r="A107" s="108"/>
      <c r="B107" s="136"/>
      <c r="C107" s="93"/>
      <c r="D107" s="93"/>
      <c r="E107" s="93"/>
      <c r="F107" s="93"/>
      <c r="G107" s="93"/>
      <c r="H107" s="93"/>
      <c r="I107" s="93"/>
      <c r="J107" s="93"/>
      <c r="K107" s="93"/>
      <c r="L107" s="46">
        <v>6</v>
      </c>
      <c r="M107" s="46"/>
      <c r="N107" s="46"/>
      <c r="O107" s="21">
        <v>67.8</v>
      </c>
      <c r="P107" s="21"/>
      <c r="Q107" s="93"/>
      <c r="R107" s="97"/>
      <c r="S107" s="22"/>
      <c r="T107" s="147"/>
      <c r="U107" s="46"/>
    </row>
    <row r="108" spans="1:21">
      <c r="A108" s="108"/>
      <c r="B108" s="136"/>
      <c r="C108" s="93"/>
      <c r="D108" s="93"/>
      <c r="E108" s="93"/>
      <c r="F108" s="93"/>
      <c r="G108" s="93"/>
      <c r="H108" s="93"/>
      <c r="I108" s="93"/>
      <c r="J108" s="93"/>
      <c r="K108" s="93"/>
      <c r="L108" s="46">
        <v>7</v>
      </c>
      <c r="M108" s="46"/>
      <c r="N108" s="21">
        <v>47</v>
      </c>
      <c r="O108" s="21"/>
      <c r="P108" s="46"/>
      <c r="Q108" s="93"/>
      <c r="R108" s="97"/>
      <c r="S108" s="22"/>
      <c r="T108" s="147"/>
      <c r="U108" s="46"/>
    </row>
    <row r="109" spans="1:21" ht="19.5" thickBot="1">
      <c r="A109" s="109"/>
      <c r="B109" s="137"/>
      <c r="C109" s="95"/>
      <c r="D109" s="95"/>
      <c r="E109" s="95"/>
      <c r="F109" s="95"/>
      <c r="G109" s="95"/>
      <c r="H109" s="95"/>
      <c r="I109" s="95"/>
      <c r="J109" s="95"/>
      <c r="K109" s="95"/>
      <c r="L109" s="47">
        <v>8</v>
      </c>
      <c r="M109" s="47"/>
      <c r="N109" s="25">
        <v>45</v>
      </c>
      <c r="O109" s="28"/>
      <c r="P109" s="47"/>
      <c r="Q109" s="95"/>
      <c r="R109" s="98"/>
      <c r="S109" s="26"/>
      <c r="T109" s="148"/>
      <c r="U109" s="46"/>
    </row>
    <row r="110" spans="1:21">
      <c r="A110" s="104">
        <v>15</v>
      </c>
      <c r="B110" s="84" t="s">
        <v>37</v>
      </c>
      <c r="C110" s="84"/>
      <c r="D110" s="84" t="s">
        <v>11</v>
      </c>
      <c r="E110" s="84">
        <v>2</v>
      </c>
      <c r="F110" s="84">
        <f>SUM(M110:O117)</f>
        <v>371.8</v>
      </c>
      <c r="G110" s="84">
        <f>H110+I110+J110+K110</f>
        <v>8</v>
      </c>
      <c r="H110" s="84">
        <f>COUNT(M110:M117)</f>
        <v>1</v>
      </c>
      <c r="I110" s="84">
        <f>COUNT(N110:N117)</f>
        <v>6</v>
      </c>
      <c r="J110" s="84">
        <f>COUNT(O110:O117)</f>
        <v>1</v>
      </c>
      <c r="K110" s="84">
        <f>COUNT(#REF!)</f>
        <v>0</v>
      </c>
      <c r="L110" s="5">
        <v>1</v>
      </c>
      <c r="M110" s="5"/>
      <c r="N110" s="5">
        <v>45.2</v>
      </c>
      <c r="O110" s="9"/>
      <c r="P110" s="9"/>
      <c r="Q110" s="84">
        <f>COUNT(M110:O117)</f>
        <v>8</v>
      </c>
      <c r="R110" s="87">
        <f>COUNT(P110:P117)</f>
        <v>0</v>
      </c>
      <c r="S110" s="16"/>
      <c r="T110" s="90"/>
      <c r="U110" s="42"/>
    </row>
    <row r="111" spans="1:21">
      <c r="A111" s="105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6">
        <v>2</v>
      </c>
      <c r="M111" s="6"/>
      <c r="N111" s="10">
        <v>48.2</v>
      </c>
      <c r="O111" s="10"/>
      <c r="P111" s="6"/>
      <c r="Q111" s="85"/>
      <c r="R111" s="88"/>
      <c r="S111" s="15"/>
      <c r="T111" s="91"/>
      <c r="U111" s="42"/>
    </row>
    <row r="112" spans="1:21">
      <c r="A112" s="105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6">
        <v>3</v>
      </c>
      <c r="M112" s="6">
        <v>28.8</v>
      </c>
      <c r="N112" s="10"/>
      <c r="O112" s="10"/>
      <c r="P112" s="6"/>
      <c r="Q112" s="85"/>
      <c r="R112" s="88"/>
      <c r="S112" s="15"/>
      <c r="T112" s="91"/>
      <c r="U112" s="42"/>
    </row>
    <row r="113" spans="1:21">
      <c r="A113" s="105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6">
        <v>4</v>
      </c>
      <c r="M113" s="6"/>
      <c r="N113" s="10">
        <v>44.8</v>
      </c>
      <c r="O113" s="10"/>
      <c r="P113" s="6"/>
      <c r="Q113" s="85"/>
      <c r="R113" s="88"/>
      <c r="S113" s="15"/>
      <c r="T113" s="91"/>
      <c r="U113" s="42"/>
    </row>
    <row r="114" spans="1:21">
      <c r="A114" s="105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6">
        <v>5</v>
      </c>
      <c r="M114" s="6"/>
      <c r="N114" s="10">
        <v>45</v>
      </c>
      <c r="O114" s="10"/>
      <c r="P114" s="6"/>
      <c r="Q114" s="85"/>
      <c r="R114" s="88"/>
      <c r="S114" s="15"/>
      <c r="T114" s="91"/>
      <c r="U114" s="42"/>
    </row>
    <row r="115" spans="1:21">
      <c r="A115" s="10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6">
        <v>6</v>
      </c>
      <c r="M115" s="6"/>
      <c r="N115" s="6"/>
      <c r="O115" s="10">
        <v>67.8</v>
      </c>
      <c r="P115" s="10"/>
      <c r="Q115" s="85"/>
      <c r="R115" s="88"/>
      <c r="S115" s="15"/>
      <c r="T115" s="91"/>
      <c r="U115" s="42"/>
    </row>
    <row r="116" spans="1:21">
      <c r="A116" s="105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6">
        <v>7</v>
      </c>
      <c r="M116" s="6"/>
      <c r="N116" s="10">
        <v>47</v>
      </c>
      <c r="O116" s="10"/>
      <c r="P116" s="6"/>
      <c r="Q116" s="85"/>
      <c r="R116" s="88"/>
      <c r="S116" s="15"/>
      <c r="T116" s="91"/>
      <c r="U116" s="42"/>
    </row>
    <row r="117" spans="1:21" ht="19.5" thickBot="1">
      <c r="A117" s="10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7">
        <v>8</v>
      </c>
      <c r="M117" s="7"/>
      <c r="N117" s="13">
        <v>45</v>
      </c>
      <c r="O117" s="11"/>
      <c r="P117" s="7"/>
      <c r="Q117" s="86"/>
      <c r="R117" s="89"/>
      <c r="S117" s="14"/>
      <c r="T117" s="92"/>
      <c r="U117" s="42"/>
    </row>
    <row r="118" spans="1:21">
      <c r="A118" s="107">
        <v>16</v>
      </c>
      <c r="B118" s="94" t="s">
        <v>38</v>
      </c>
      <c r="C118" s="94"/>
      <c r="D118" s="94" t="s">
        <v>11</v>
      </c>
      <c r="E118" s="94">
        <v>2</v>
      </c>
      <c r="F118" s="94">
        <f>SUM(M118:O125)</f>
        <v>371.8</v>
      </c>
      <c r="G118" s="94">
        <f>H118+I118+J118+K118</f>
        <v>8</v>
      </c>
      <c r="H118" s="94">
        <f>COUNT(M118:M125)</f>
        <v>1</v>
      </c>
      <c r="I118" s="94">
        <f>COUNT(N118:N125)</f>
        <v>6</v>
      </c>
      <c r="J118" s="94">
        <f>COUNT(O118:O125)</f>
        <v>1</v>
      </c>
      <c r="K118" s="94">
        <f>COUNT(#REF!)</f>
        <v>0</v>
      </c>
      <c r="L118" s="45">
        <v>1</v>
      </c>
      <c r="M118" s="45"/>
      <c r="N118" s="45">
        <v>45.2</v>
      </c>
      <c r="O118" s="18"/>
      <c r="P118" s="18"/>
      <c r="Q118" s="94">
        <f>COUNT(M118:O125)</f>
        <v>8</v>
      </c>
      <c r="R118" s="96">
        <f>COUNT(P118:P125)</f>
        <v>0</v>
      </c>
      <c r="S118" s="19"/>
      <c r="T118" s="146"/>
      <c r="U118" s="46"/>
    </row>
    <row r="119" spans="1:21">
      <c r="A119" s="108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46">
        <v>2</v>
      </c>
      <c r="M119" s="46"/>
      <c r="N119" s="21">
        <v>48.2</v>
      </c>
      <c r="O119" s="21"/>
      <c r="P119" s="46"/>
      <c r="Q119" s="93"/>
      <c r="R119" s="97"/>
      <c r="S119" s="22"/>
      <c r="T119" s="147"/>
      <c r="U119" s="46"/>
    </row>
    <row r="120" spans="1:21">
      <c r="A120" s="108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46">
        <v>3</v>
      </c>
      <c r="M120" s="46">
        <v>28.8</v>
      </c>
      <c r="N120" s="21"/>
      <c r="O120" s="21"/>
      <c r="P120" s="46"/>
      <c r="Q120" s="93"/>
      <c r="R120" s="97"/>
      <c r="S120" s="22"/>
      <c r="T120" s="147"/>
      <c r="U120" s="93" t="s">
        <v>130</v>
      </c>
    </row>
    <row r="121" spans="1:21">
      <c r="A121" s="108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46">
        <v>4</v>
      </c>
      <c r="M121" s="46"/>
      <c r="N121" s="21">
        <v>44.8</v>
      </c>
      <c r="O121" s="21"/>
      <c r="P121" s="46"/>
      <c r="Q121" s="93"/>
      <c r="R121" s="97"/>
      <c r="S121" s="22"/>
      <c r="T121" s="147"/>
      <c r="U121" s="93"/>
    </row>
    <row r="122" spans="1:21">
      <c r="A122" s="108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46">
        <v>5</v>
      </c>
      <c r="M122" s="46"/>
      <c r="N122" s="21">
        <v>45</v>
      </c>
      <c r="O122" s="21"/>
      <c r="P122" s="46"/>
      <c r="Q122" s="93"/>
      <c r="R122" s="97"/>
      <c r="S122" s="22"/>
      <c r="T122" s="147"/>
      <c r="U122" s="93" t="s">
        <v>129</v>
      </c>
    </row>
    <row r="123" spans="1:21">
      <c r="A123" s="108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46">
        <v>6</v>
      </c>
      <c r="M123" s="46"/>
      <c r="N123" s="46"/>
      <c r="O123" s="21">
        <v>67.8</v>
      </c>
      <c r="P123" s="21"/>
      <c r="Q123" s="93"/>
      <c r="R123" s="97"/>
      <c r="S123" s="22"/>
      <c r="T123" s="147"/>
      <c r="U123" s="93"/>
    </row>
    <row r="124" spans="1:21">
      <c r="A124" s="108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46">
        <v>7</v>
      </c>
      <c r="M124" s="46"/>
      <c r="N124" s="21">
        <v>47</v>
      </c>
      <c r="O124" s="21"/>
      <c r="P124" s="46"/>
      <c r="Q124" s="93"/>
      <c r="R124" s="97"/>
      <c r="S124" s="22"/>
      <c r="T124" s="147"/>
      <c r="U124" s="46"/>
    </row>
    <row r="125" spans="1:21" ht="19.5" thickBot="1">
      <c r="A125" s="109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47">
        <v>8</v>
      </c>
      <c r="M125" s="47"/>
      <c r="N125" s="25">
        <v>45</v>
      </c>
      <c r="O125" s="28"/>
      <c r="P125" s="47"/>
      <c r="Q125" s="95"/>
      <c r="R125" s="98"/>
      <c r="S125" s="26"/>
      <c r="T125" s="148"/>
      <c r="U125" s="46"/>
    </row>
    <row r="126" spans="1:21">
      <c r="A126" s="107">
        <v>17</v>
      </c>
      <c r="B126" s="94" t="s">
        <v>39</v>
      </c>
      <c r="C126" s="94">
        <v>1959</v>
      </c>
      <c r="D126" s="94"/>
      <c r="E126" s="94">
        <v>2</v>
      </c>
      <c r="F126" s="94">
        <f>SUM(M126:P141)</f>
        <v>505.09999999999997</v>
      </c>
      <c r="G126" s="94">
        <f>H126+I126+J126+R126</f>
        <v>16</v>
      </c>
      <c r="H126" s="94">
        <f t="shared" ref="H126:J126" si="1">COUNT(M126:M141)</f>
        <v>8</v>
      </c>
      <c r="I126" s="94">
        <f t="shared" si="1"/>
        <v>4</v>
      </c>
      <c r="J126" s="94">
        <f t="shared" si="1"/>
        <v>3</v>
      </c>
      <c r="K126" s="94">
        <f>COUNT(#REF!)</f>
        <v>0</v>
      </c>
      <c r="L126" s="45">
        <v>1</v>
      </c>
      <c r="M126" s="45"/>
      <c r="N126" s="45">
        <v>31.9</v>
      </c>
      <c r="O126" s="18"/>
      <c r="P126" s="18"/>
      <c r="Q126" s="94">
        <f>COUNT(M126:O141)</f>
        <v>15</v>
      </c>
      <c r="R126" s="96">
        <f t="shared" ref="R126" si="2">COUNT(P126:P141)</f>
        <v>1</v>
      </c>
      <c r="S126" s="19"/>
      <c r="T126" s="146"/>
      <c r="U126" s="46"/>
    </row>
    <row r="127" spans="1:21">
      <c r="A127" s="108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46">
        <v>2</v>
      </c>
      <c r="M127" s="46"/>
      <c r="N127" s="21"/>
      <c r="O127" s="21">
        <v>44.2</v>
      </c>
      <c r="P127" s="46"/>
      <c r="Q127" s="93"/>
      <c r="R127" s="97"/>
      <c r="S127" s="22"/>
      <c r="T127" s="147"/>
      <c r="U127" s="46"/>
    </row>
    <row r="128" spans="1:21">
      <c r="A128" s="108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46">
        <v>3</v>
      </c>
      <c r="M128" s="46">
        <v>26.2</v>
      </c>
      <c r="N128" s="21"/>
      <c r="O128" s="21"/>
      <c r="P128" s="46"/>
      <c r="Q128" s="93"/>
      <c r="R128" s="97"/>
      <c r="S128" s="22"/>
      <c r="T128" s="147"/>
      <c r="U128" s="46"/>
    </row>
    <row r="129" spans="1:21">
      <c r="A129" s="108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46">
        <v>4</v>
      </c>
      <c r="M129" s="46">
        <v>24.4</v>
      </c>
      <c r="N129" s="21"/>
      <c r="O129" s="21"/>
      <c r="P129" s="46"/>
      <c r="Q129" s="93"/>
      <c r="R129" s="97"/>
      <c r="S129" s="22"/>
      <c r="T129" s="147"/>
      <c r="U129" s="46"/>
    </row>
    <row r="130" spans="1:21">
      <c r="A130" s="108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46">
        <v>5</v>
      </c>
      <c r="M130" s="46"/>
      <c r="N130" s="21">
        <v>30.9</v>
      </c>
      <c r="O130" s="21"/>
      <c r="P130" s="46"/>
      <c r="Q130" s="93"/>
      <c r="R130" s="97"/>
      <c r="S130" s="22"/>
      <c r="T130" s="147"/>
      <c r="U130" s="46"/>
    </row>
    <row r="131" spans="1:21">
      <c r="A131" s="108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46">
        <v>6</v>
      </c>
      <c r="M131" s="46"/>
      <c r="N131" s="46"/>
      <c r="O131" s="21">
        <v>44.3</v>
      </c>
      <c r="P131" s="21"/>
      <c r="Q131" s="93"/>
      <c r="R131" s="97"/>
      <c r="S131" s="22"/>
      <c r="T131" s="147"/>
      <c r="U131" s="46"/>
    </row>
    <row r="132" spans="1:21">
      <c r="A132" s="108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46">
        <v>7</v>
      </c>
      <c r="M132" s="46">
        <v>26.6</v>
      </c>
      <c r="N132" s="21"/>
      <c r="O132" s="21"/>
      <c r="P132" s="46"/>
      <c r="Q132" s="93"/>
      <c r="R132" s="97"/>
      <c r="S132" s="22"/>
      <c r="T132" s="147"/>
      <c r="U132" s="46"/>
    </row>
    <row r="133" spans="1:21">
      <c r="A133" s="108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46">
        <v>8</v>
      </c>
      <c r="M133" s="46">
        <v>24.7</v>
      </c>
      <c r="N133" s="21"/>
      <c r="O133" s="23"/>
      <c r="P133" s="46"/>
      <c r="Q133" s="93"/>
      <c r="R133" s="97"/>
      <c r="S133" s="22"/>
      <c r="T133" s="147"/>
      <c r="U133" s="46"/>
    </row>
    <row r="134" spans="1:21">
      <c r="A134" s="108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46">
        <v>9</v>
      </c>
      <c r="M134" s="46">
        <v>24.3</v>
      </c>
      <c r="N134" s="46"/>
      <c r="O134" s="21"/>
      <c r="P134" s="21"/>
      <c r="Q134" s="93"/>
      <c r="R134" s="97"/>
      <c r="S134" s="22"/>
      <c r="T134" s="147"/>
      <c r="U134" s="46"/>
    </row>
    <row r="135" spans="1:21">
      <c r="A135" s="108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46">
        <v>10</v>
      </c>
      <c r="M135" s="46">
        <v>26.2</v>
      </c>
      <c r="N135" s="46"/>
      <c r="O135" s="21"/>
      <c r="P135" s="21"/>
      <c r="Q135" s="93"/>
      <c r="R135" s="97"/>
      <c r="S135" s="22"/>
      <c r="T135" s="147"/>
      <c r="U135" s="46"/>
    </row>
    <row r="136" spans="1:21">
      <c r="A136" s="108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46">
        <v>11</v>
      </c>
      <c r="M136" s="46"/>
      <c r="N136" s="46"/>
      <c r="O136" s="21"/>
      <c r="P136" s="21">
        <v>43.8</v>
      </c>
      <c r="Q136" s="93"/>
      <c r="R136" s="97"/>
      <c r="S136" s="22"/>
      <c r="T136" s="147"/>
      <c r="U136" s="46"/>
    </row>
    <row r="137" spans="1:21">
      <c r="A137" s="108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46">
        <v>12</v>
      </c>
      <c r="M137" s="46"/>
      <c r="N137" s="46">
        <v>31.6</v>
      </c>
      <c r="O137" s="21"/>
      <c r="P137" s="21"/>
      <c r="Q137" s="93"/>
      <c r="R137" s="97"/>
      <c r="S137" s="22"/>
      <c r="T137" s="147"/>
      <c r="U137" s="46"/>
    </row>
    <row r="138" spans="1:21">
      <c r="A138" s="108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46">
        <v>13</v>
      </c>
      <c r="M138" s="46"/>
      <c r="N138" s="46">
        <v>32.6</v>
      </c>
      <c r="O138" s="21"/>
      <c r="P138" s="21"/>
      <c r="Q138" s="93"/>
      <c r="R138" s="97"/>
      <c r="S138" s="22"/>
      <c r="T138" s="147"/>
      <c r="U138" s="46"/>
    </row>
    <row r="139" spans="1:21">
      <c r="A139" s="108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46">
        <v>14</v>
      </c>
      <c r="M139" s="46"/>
      <c r="N139" s="46"/>
      <c r="O139" s="21">
        <v>43.7</v>
      </c>
      <c r="P139" s="21"/>
      <c r="Q139" s="93"/>
      <c r="R139" s="97"/>
      <c r="S139" s="22"/>
      <c r="T139" s="147"/>
      <c r="U139" s="46"/>
    </row>
    <row r="140" spans="1:21">
      <c r="A140" s="108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46">
        <v>15</v>
      </c>
      <c r="M140" s="46">
        <v>25.7</v>
      </c>
      <c r="N140" s="46"/>
      <c r="O140" s="21"/>
      <c r="P140" s="21"/>
      <c r="Q140" s="93"/>
      <c r="R140" s="97"/>
      <c r="S140" s="22"/>
      <c r="T140" s="147"/>
      <c r="U140" s="46"/>
    </row>
    <row r="141" spans="1:21" ht="19.5" thickBot="1">
      <c r="A141" s="109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47">
        <v>16</v>
      </c>
      <c r="M141" s="47">
        <v>24</v>
      </c>
      <c r="N141" s="25"/>
      <c r="O141" s="25"/>
      <c r="P141" s="47"/>
      <c r="Q141" s="95"/>
      <c r="R141" s="98"/>
      <c r="S141" s="26"/>
      <c r="T141" s="148"/>
      <c r="U141" s="46"/>
    </row>
    <row r="142" spans="1:21">
      <c r="A142" s="104">
        <v>18</v>
      </c>
      <c r="B142" s="84" t="s">
        <v>40</v>
      </c>
      <c r="C142" s="84"/>
      <c r="D142" s="84" t="s">
        <v>11</v>
      </c>
      <c r="E142" s="84">
        <v>2</v>
      </c>
      <c r="F142" s="84">
        <f>SUM(M142:O149)</f>
        <v>371.8</v>
      </c>
      <c r="G142" s="84">
        <f>H142+I142+J142+K142</f>
        <v>8</v>
      </c>
      <c r="H142" s="84">
        <f>COUNT(M142:M149)</f>
        <v>1</v>
      </c>
      <c r="I142" s="84">
        <f>COUNT(N142:N149)</f>
        <v>6</v>
      </c>
      <c r="J142" s="84">
        <f>COUNT(O142:O149)</f>
        <v>1</v>
      </c>
      <c r="K142" s="84">
        <f>COUNT(#REF!)</f>
        <v>0</v>
      </c>
      <c r="L142" s="5">
        <v>1</v>
      </c>
      <c r="M142" s="5"/>
      <c r="N142" s="5">
        <v>45.2</v>
      </c>
      <c r="O142" s="9"/>
      <c r="P142" s="9"/>
      <c r="Q142" s="84">
        <f>COUNT(M142:O149)</f>
        <v>8</v>
      </c>
      <c r="R142" s="87">
        <f>COUNT(P142:P149)</f>
        <v>0</v>
      </c>
      <c r="S142" s="16"/>
      <c r="T142" s="90"/>
      <c r="U142" s="42"/>
    </row>
    <row r="143" spans="1:21">
      <c r="A143" s="105"/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6">
        <v>2</v>
      </c>
      <c r="M143" s="6"/>
      <c r="N143" s="10">
        <v>48.2</v>
      </c>
      <c r="O143" s="10"/>
      <c r="P143" s="6"/>
      <c r="Q143" s="85"/>
      <c r="R143" s="88"/>
      <c r="S143" s="15"/>
      <c r="T143" s="91"/>
      <c r="U143" s="42"/>
    </row>
    <row r="144" spans="1:21">
      <c r="A144" s="105"/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6">
        <v>3</v>
      </c>
      <c r="M144" s="6">
        <v>28.8</v>
      </c>
      <c r="N144" s="10"/>
      <c r="O144" s="10"/>
      <c r="P144" s="6"/>
      <c r="Q144" s="85"/>
      <c r="R144" s="88"/>
      <c r="S144" s="15"/>
      <c r="T144" s="91"/>
      <c r="U144" s="42"/>
    </row>
    <row r="145" spans="1:21">
      <c r="A145" s="105"/>
      <c r="B145" s="85"/>
      <c r="C145" s="85"/>
      <c r="D145" s="85"/>
      <c r="E145" s="85"/>
      <c r="F145" s="85"/>
      <c r="G145" s="85"/>
      <c r="H145" s="85"/>
      <c r="I145" s="85"/>
      <c r="J145" s="85"/>
      <c r="K145" s="85"/>
      <c r="L145" s="6">
        <v>4</v>
      </c>
      <c r="M145" s="6"/>
      <c r="N145" s="10">
        <v>44.8</v>
      </c>
      <c r="O145" s="10"/>
      <c r="P145" s="6"/>
      <c r="Q145" s="85"/>
      <c r="R145" s="88"/>
      <c r="S145" s="15"/>
      <c r="T145" s="91"/>
      <c r="U145" s="42"/>
    </row>
    <row r="146" spans="1:21">
      <c r="A146" s="10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6">
        <v>5</v>
      </c>
      <c r="M146" s="6"/>
      <c r="N146" s="10">
        <v>45</v>
      </c>
      <c r="O146" s="10"/>
      <c r="P146" s="6"/>
      <c r="Q146" s="85"/>
      <c r="R146" s="88"/>
      <c r="S146" s="15"/>
      <c r="T146" s="91"/>
      <c r="U146" s="42"/>
    </row>
    <row r="147" spans="1:21">
      <c r="A147" s="105"/>
      <c r="B147" s="85"/>
      <c r="C147" s="85"/>
      <c r="D147" s="85"/>
      <c r="E147" s="85"/>
      <c r="F147" s="85"/>
      <c r="G147" s="85"/>
      <c r="H147" s="85"/>
      <c r="I147" s="85"/>
      <c r="J147" s="85"/>
      <c r="K147" s="85"/>
      <c r="L147" s="6">
        <v>6</v>
      </c>
      <c r="M147" s="6"/>
      <c r="N147" s="6"/>
      <c r="O147" s="10">
        <v>67.8</v>
      </c>
      <c r="P147" s="10"/>
      <c r="Q147" s="85"/>
      <c r="R147" s="88"/>
      <c r="S147" s="15"/>
      <c r="T147" s="91"/>
      <c r="U147" s="42"/>
    </row>
    <row r="148" spans="1:21">
      <c r="A148" s="105"/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6">
        <v>7</v>
      </c>
      <c r="M148" s="6"/>
      <c r="N148" s="10">
        <v>47</v>
      </c>
      <c r="O148" s="10"/>
      <c r="P148" s="6"/>
      <c r="Q148" s="85"/>
      <c r="R148" s="88"/>
      <c r="S148" s="15"/>
      <c r="T148" s="91"/>
      <c r="U148" s="42"/>
    </row>
    <row r="149" spans="1:21" ht="19.5" thickBot="1">
      <c r="A149" s="10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7">
        <v>8</v>
      </c>
      <c r="M149" s="7"/>
      <c r="N149" s="13">
        <v>45</v>
      </c>
      <c r="O149" s="11"/>
      <c r="P149" s="7"/>
      <c r="Q149" s="86"/>
      <c r="R149" s="89"/>
      <c r="S149" s="14"/>
      <c r="T149" s="92"/>
      <c r="U149" s="42"/>
    </row>
    <row r="150" spans="1:21">
      <c r="A150" s="132">
        <v>19</v>
      </c>
      <c r="B150" s="113" t="s">
        <v>41</v>
      </c>
      <c r="C150" s="113">
        <v>1960</v>
      </c>
      <c r="D150" s="113" t="s">
        <v>7</v>
      </c>
      <c r="E150" s="113">
        <v>2</v>
      </c>
      <c r="F150" s="113">
        <f>SUM(M150:O167)</f>
        <v>541.5</v>
      </c>
      <c r="G150" s="113">
        <f>H150+I150+J150+K150</f>
        <v>16</v>
      </c>
      <c r="H150" s="113">
        <f>COUNT(M150:M167)</f>
        <v>5</v>
      </c>
      <c r="I150" s="113">
        <f>COUNT(N150:N167)</f>
        <v>10</v>
      </c>
      <c r="J150" s="113">
        <f>COUNT(O150:O167)</f>
        <v>1</v>
      </c>
      <c r="K150" s="113">
        <f>COUNT(#REF!)</f>
        <v>0</v>
      </c>
      <c r="L150" s="5">
        <v>1</v>
      </c>
      <c r="M150" s="5"/>
      <c r="N150" s="5">
        <v>35.700000000000003</v>
      </c>
      <c r="O150" s="9"/>
      <c r="P150" s="9"/>
      <c r="Q150" s="113">
        <f>COUNT(M150:O167)</f>
        <v>16</v>
      </c>
      <c r="R150" s="90">
        <f>COUNT(P150:P167)</f>
        <v>0</v>
      </c>
      <c r="S150" s="16"/>
      <c r="T150" s="90"/>
      <c r="U150" s="42"/>
    </row>
    <row r="151" spans="1:21">
      <c r="A151" s="133"/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6">
        <v>2</v>
      </c>
      <c r="M151" s="6"/>
      <c r="N151" s="10">
        <v>37.5</v>
      </c>
      <c r="O151" s="10"/>
      <c r="P151" s="6"/>
      <c r="Q151" s="100"/>
      <c r="R151" s="91"/>
      <c r="S151" s="15"/>
      <c r="T151" s="91"/>
      <c r="U151" s="42"/>
    </row>
    <row r="152" spans="1:21">
      <c r="A152" s="133"/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  <c r="L152" s="6">
        <v>3</v>
      </c>
      <c r="M152" s="6">
        <v>25.2</v>
      </c>
      <c r="N152" s="10"/>
      <c r="O152" s="10"/>
      <c r="P152" s="6"/>
      <c r="Q152" s="100"/>
      <c r="R152" s="91"/>
      <c r="S152" s="15"/>
      <c r="T152" s="91"/>
      <c r="U152" s="42"/>
    </row>
    <row r="153" spans="1:21">
      <c r="A153" s="133"/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  <c r="L153" s="6">
        <v>4</v>
      </c>
      <c r="M153" s="6"/>
      <c r="N153" s="10">
        <v>36.1</v>
      </c>
      <c r="O153" s="10"/>
      <c r="P153" s="6"/>
      <c r="Q153" s="100"/>
      <c r="R153" s="91"/>
      <c r="S153" s="15"/>
      <c r="T153" s="91"/>
      <c r="U153" s="42"/>
    </row>
    <row r="154" spans="1:21">
      <c r="A154" s="133"/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  <c r="L154" s="6">
        <v>5</v>
      </c>
      <c r="M154" s="6"/>
      <c r="N154" s="10"/>
      <c r="O154" s="10">
        <v>47.4</v>
      </c>
      <c r="P154" s="6"/>
      <c r="Q154" s="100"/>
      <c r="R154" s="91"/>
      <c r="S154" s="15"/>
      <c r="T154" s="91"/>
      <c r="U154" s="42"/>
    </row>
    <row r="155" spans="1:21">
      <c r="A155" s="133"/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  <c r="L155" s="6">
        <v>6</v>
      </c>
      <c r="M155" s="6"/>
      <c r="N155" s="6">
        <v>38</v>
      </c>
      <c r="O155" s="10"/>
      <c r="P155" s="10"/>
      <c r="Q155" s="100"/>
      <c r="R155" s="91"/>
      <c r="S155" s="15"/>
      <c r="T155" s="91"/>
      <c r="U155" s="42"/>
    </row>
    <row r="156" spans="1:21">
      <c r="A156" s="133"/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6">
        <v>7</v>
      </c>
      <c r="M156" s="6">
        <v>25.4</v>
      </c>
      <c r="N156" s="10"/>
      <c r="O156" s="10"/>
      <c r="P156" s="6"/>
      <c r="Q156" s="100"/>
      <c r="R156" s="91"/>
      <c r="S156" s="15"/>
      <c r="T156" s="91"/>
      <c r="U156" s="42"/>
    </row>
    <row r="157" spans="1:21">
      <c r="A157" s="133"/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  <c r="L157" s="6">
        <v>8</v>
      </c>
      <c r="M157" s="6"/>
      <c r="N157" s="10">
        <v>36.200000000000003</v>
      </c>
      <c r="O157" s="1"/>
      <c r="P157" s="6"/>
      <c r="Q157" s="100"/>
      <c r="R157" s="91"/>
      <c r="S157" s="15"/>
      <c r="T157" s="91"/>
      <c r="U157" s="42"/>
    </row>
    <row r="158" spans="1:21">
      <c r="A158" s="133"/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  <c r="L158" s="6">
        <v>9</v>
      </c>
      <c r="M158" s="6"/>
      <c r="N158" s="6">
        <v>36.799999999999997</v>
      </c>
      <c r="O158" s="10"/>
      <c r="P158" s="10"/>
      <c r="Q158" s="100"/>
      <c r="R158" s="91"/>
      <c r="S158" s="15"/>
      <c r="T158" s="91"/>
      <c r="U158" s="42"/>
    </row>
    <row r="159" spans="1:21">
      <c r="A159" s="133"/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  <c r="L159" s="6">
        <v>10</v>
      </c>
      <c r="M159" s="6"/>
      <c r="N159" s="6"/>
      <c r="O159" s="10"/>
      <c r="P159" s="10"/>
      <c r="Q159" s="100"/>
      <c r="R159" s="91"/>
      <c r="S159" s="15"/>
      <c r="T159" s="91"/>
      <c r="U159" s="42"/>
    </row>
    <row r="160" spans="1:21">
      <c r="A160" s="133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6">
        <v>10</v>
      </c>
      <c r="M160" s="6">
        <v>25.2</v>
      </c>
      <c r="N160" s="6"/>
      <c r="O160" s="10"/>
      <c r="P160" s="10"/>
      <c r="Q160" s="100"/>
      <c r="R160" s="91"/>
      <c r="S160" s="15"/>
      <c r="T160" s="91"/>
      <c r="U160" s="42"/>
    </row>
    <row r="161" spans="1:21">
      <c r="A161" s="133"/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  <c r="L161" s="6">
        <v>11</v>
      </c>
      <c r="M161" s="6"/>
      <c r="N161" s="6">
        <v>38</v>
      </c>
      <c r="O161" s="10"/>
      <c r="P161" s="10"/>
      <c r="Q161" s="100"/>
      <c r="R161" s="91"/>
      <c r="S161" s="15"/>
      <c r="T161" s="91"/>
      <c r="U161" s="42"/>
    </row>
    <row r="162" spans="1:21">
      <c r="A162" s="133"/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  <c r="L162" s="6">
        <v>13</v>
      </c>
      <c r="M162" s="6"/>
      <c r="N162" s="6"/>
      <c r="O162" s="10"/>
      <c r="P162" s="10"/>
      <c r="Q162" s="100"/>
      <c r="R162" s="91"/>
      <c r="S162" s="15"/>
      <c r="T162" s="91"/>
      <c r="U162" s="42"/>
    </row>
    <row r="163" spans="1:21">
      <c r="A163" s="133"/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  <c r="L163" s="6">
        <v>12</v>
      </c>
      <c r="M163" s="6"/>
      <c r="N163" s="6">
        <v>35.700000000000003</v>
      </c>
      <c r="O163" s="10"/>
      <c r="P163" s="10"/>
      <c r="Q163" s="100"/>
      <c r="R163" s="91"/>
      <c r="S163" s="15"/>
      <c r="T163" s="91"/>
      <c r="U163" s="42"/>
    </row>
    <row r="164" spans="1:21">
      <c r="A164" s="133"/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  <c r="L164" s="6">
        <v>13</v>
      </c>
      <c r="M164" s="6"/>
      <c r="N164" s="6">
        <v>36.799999999999997</v>
      </c>
      <c r="O164" s="10"/>
      <c r="P164" s="10"/>
      <c r="Q164" s="100"/>
      <c r="R164" s="91"/>
      <c r="S164" s="15"/>
      <c r="T164" s="91"/>
      <c r="U164" s="42"/>
    </row>
    <row r="165" spans="1:21">
      <c r="A165" s="133"/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  <c r="L165" s="6">
        <v>14</v>
      </c>
      <c r="M165" s="6">
        <v>24.9</v>
      </c>
      <c r="N165" s="10"/>
      <c r="O165" s="10"/>
      <c r="P165" s="6"/>
      <c r="Q165" s="100"/>
      <c r="R165" s="91"/>
      <c r="S165" s="15"/>
      <c r="T165" s="91"/>
      <c r="U165" s="42"/>
    </row>
    <row r="166" spans="1:21">
      <c r="A166" s="133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6">
        <v>15</v>
      </c>
      <c r="M166" s="6"/>
      <c r="N166" s="10">
        <v>37.700000000000003</v>
      </c>
      <c r="O166" s="10"/>
      <c r="P166" s="6"/>
      <c r="Q166" s="100"/>
      <c r="R166" s="91"/>
      <c r="S166" s="15"/>
      <c r="T166" s="91"/>
      <c r="U166" s="42"/>
    </row>
    <row r="167" spans="1:21" ht="19.5" thickBot="1">
      <c r="A167" s="13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7">
        <v>16</v>
      </c>
      <c r="M167" s="7">
        <v>24.9</v>
      </c>
      <c r="N167" s="13"/>
      <c r="O167" s="13"/>
      <c r="P167" s="7"/>
      <c r="Q167" s="114"/>
      <c r="R167" s="92"/>
      <c r="S167" s="14"/>
      <c r="T167" s="92"/>
      <c r="U167" s="42"/>
    </row>
    <row r="168" spans="1:21" ht="18.75" customHeight="1">
      <c r="A168" s="132">
        <v>20</v>
      </c>
      <c r="B168" s="113" t="s">
        <v>42</v>
      </c>
      <c r="C168" s="113"/>
      <c r="D168" s="113" t="s">
        <v>11</v>
      </c>
      <c r="E168" s="113">
        <v>2</v>
      </c>
      <c r="F168" s="113">
        <f>SUM(M168:O175)</f>
        <v>371.8</v>
      </c>
      <c r="G168" s="113">
        <f>H168+I168+J168+K168</f>
        <v>8</v>
      </c>
      <c r="H168" s="113">
        <f>COUNT(M168:M175)</f>
        <v>1</v>
      </c>
      <c r="I168" s="113">
        <f>COUNT(N168:N175)</f>
        <v>6</v>
      </c>
      <c r="J168" s="113">
        <f>COUNT(O168:O175)</f>
        <v>1</v>
      </c>
      <c r="K168" s="113">
        <f>COUNT(#REF!)</f>
        <v>0</v>
      </c>
      <c r="L168" s="5">
        <v>1</v>
      </c>
      <c r="M168" s="5"/>
      <c r="N168" s="5">
        <v>45.2</v>
      </c>
      <c r="O168" s="9"/>
      <c r="P168" s="9"/>
      <c r="Q168" s="113">
        <f>COUNT(M168:O175)</f>
        <v>8</v>
      </c>
      <c r="R168" s="90">
        <f>COUNT(P168:P175)</f>
        <v>0</v>
      </c>
      <c r="S168" s="16"/>
      <c r="T168" s="90"/>
      <c r="U168" s="42"/>
    </row>
    <row r="169" spans="1:21">
      <c r="A169" s="133"/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  <c r="L169" s="6">
        <v>2</v>
      </c>
      <c r="M169" s="6"/>
      <c r="N169" s="10">
        <v>48.2</v>
      </c>
      <c r="O169" s="10"/>
      <c r="P169" s="6"/>
      <c r="Q169" s="100"/>
      <c r="R169" s="91"/>
      <c r="S169" s="15"/>
      <c r="T169" s="91"/>
      <c r="U169" s="42"/>
    </row>
    <row r="170" spans="1:21">
      <c r="A170" s="133"/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  <c r="L170" s="6">
        <v>3</v>
      </c>
      <c r="M170" s="6">
        <v>28.8</v>
      </c>
      <c r="N170" s="10"/>
      <c r="O170" s="10"/>
      <c r="P170" s="6"/>
      <c r="Q170" s="100"/>
      <c r="R170" s="91"/>
      <c r="S170" s="15"/>
      <c r="T170" s="91"/>
      <c r="U170" s="42"/>
    </row>
    <row r="171" spans="1:21">
      <c r="A171" s="133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6">
        <v>4</v>
      </c>
      <c r="M171" s="6"/>
      <c r="N171" s="10">
        <v>44.8</v>
      </c>
      <c r="O171" s="10"/>
      <c r="P171" s="6"/>
      <c r="Q171" s="100"/>
      <c r="R171" s="91"/>
      <c r="S171" s="15"/>
      <c r="T171" s="91"/>
      <c r="U171" s="42"/>
    </row>
    <row r="172" spans="1:21">
      <c r="A172" s="133"/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6">
        <v>5</v>
      </c>
      <c r="M172" s="6"/>
      <c r="N172" s="10">
        <v>45</v>
      </c>
      <c r="O172" s="10"/>
      <c r="P172" s="6"/>
      <c r="Q172" s="100"/>
      <c r="R172" s="91"/>
      <c r="S172" s="15"/>
      <c r="T172" s="91"/>
      <c r="U172" s="42"/>
    </row>
    <row r="173" spans="1:21">
      <c r="A173" s="133"/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  <c r="L173" s="6">
        <v>6</v>
      </c>
      <c r="M173" s="6"/>
      <c r="N173" s="6"/>
      <c r="O173" s="10">
        <v>67.8</v>
      </c>
      <c r="P173" s="10"/>
      <c r="Q173" s="100"/>
      <c r="R173" s="91"/>
      <c r="S173" s="15"/>
      <c r="T173" s="91"/>
      <c r="U173" s="42"/>
    </row>
    <row r="174" spans="1:21">
      <c r="A174" s="133"/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  <c r="L174" s="6">
        <v>7</v>
      </c>
      <c r="M174" s="6"/>
      <c r="N174" s="10">
        <v>47</v>
      </c>
      <c r="O174" s="10"/>
      <c r="P174" s="6"/>
      <c r="Q174" s="100"/>
      <c r="R174" s="91"/>
      <c r="S174" s="15"/>
      <c r="T174" s="91"/>
      <c r="U174" s="42"/>
    </row>
    <row r="175" spans="1:21" ht="19.5" thickBot="1">
      <c r="A175" s="13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7">
        <v>8</v>
      </c>
      <c r="M175" s="7"/>
      <c r="N175" s="13">
        <v>45</v>
      </c>
      <c r="O175" s="11"/>
      <c r="P175" s="7"/>
      <c r="Q175" s="114"/>
      <c r="R175" s="92"/>
      <c r="S175" s="14"/>
      <c r="T175" s="92"/>
      <c r="U175" s="42"/>
    </row>
    <row r="176" spans="1:21">
      <c r="A176" s="107">
        <v>21</v>
      </c>
      <c r="B176" s="94" t="s">
        <v>43</v>
      </c>
      <c r="C176" s="94">
        <v>1959</v>
      </c>
      <c r="D176" s="94" t="s">
        <v>7</v>
      </c>
      <c r="E176" s="94">
        <v>2</v>
      </c>
      <c r="F176" s="94">
        <f>SUM(M176:P191)</f>
        <v>491.40000000000003</v>
      </c>
      <c r="G176" s="94">
        <f>H176+I176+J176+K176+R176</f>
        <v>16</v>
      </c>
      <c r="H176" s="94">
        <f>COUNT(M176:M191)</f>
        <v>7</v>
      </c>
      <c r="I176" s="94">
        <f>COUNT(N176:N191)</f>
        <v>7</v>
      </c>
      <c r="J176" s="94">
        <f>COUNT(O176:O191)</f>
        <v>1</v>
      </c>
      <c r="K176" s="94">
        <f>COUNT(#REF!)</f>
        <v>0</v>
      </c>
      <c r="L176" s="17">
        <v>1</v>
      </c>
      <c r="M176" s="17"/>
      <c r="N176" s="17">
        <v>30.9</v>
      </c>
      <c r="O176" s="18"/>
      <c r="P176" s="18"/>
      <c r="Q176" s="94">
        <f>COUNT(M176:O191)</f>
        <v>15</v>
      </c>
      <c r="R176" s="96">
        <f>COUNT(P176:P191)</f>
        <v>1</v>
      </c>
      <c r="S176" s="19"/>
      <c r="T176" s="146"/>
      <c r="U176" s="42"/>
    </row>
    <row r="177" spans="1:21">
      <c r="A177" s="108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20">
        <v>2</v>
      </c>
      <c r="M177" s="20"/>
      <c r="N177" s="21"/>
      <c r="O177" s="21"/>
      <c r="P177" s="20">
        <v>44</v>
      </c>
      <c r="Q177" s="93"/>
      <c r="R177" s="97"/>
      <c r="S177" s="22"/>
      <c r="T177" s="147"/>
      <c r="U177" s="42"/>
    </row>
    <row r="178" spans="1:21">
      <c r="A178" s="108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20">
        <v>3</v>
      </c>
      <c r="M178" s="20">
        <v>26</v>
      </c>
      <c r="N178" s="21"/>
      <c r="O178" s="21"/>
      <c r="P178" s="20"/>
      <c r="Q178" s="93"/>
      <c r="R178" s="97"/>
      <c r="S178" s="22"/>
      <c r="T178" s="147"/>
      <c r="U178" s="42"/>
    </row>
    <row r="179" spans="1:21">
      <c r="A179" s="108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20">
        <v>4</v>
      </c>
      <c r="M179" s="20">
        <v>24.8</v>
      </c>
      <c r="N179" s="21"/>
      <c r="O179" s="21"/>
      <c r="P179" s="20"/>
      <c r="Q179" s="93"/>
      <c r="R179" s="97"/>
      <c r="S179" s="22"/>
      <c r="T179" s="147"/>
      <c r="U179" s="42"/>
    </row>
    <row r="180" spans="1:21">
      <c r="A180" s="108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20">
        <v>5</v>
      </c>
      <c r="M180" s="20"/>
      <c r="N180" s="21">
        <v>30.7</v>
      </c>
      <c r="O180" s="21"/>
      <c r="P180" s="20"/>
      <c r="Q180" s="93"/>
      <c r="R180" s="97"/>
      <c r="S180" s="22"/>
      <c r="T180" s="147"/>
      <c r="U180" s="42"/>
    </row>
    <row r="181" spans="1:21">
      <c r="A181" s="108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20">
        <v>6</v>
      </c>
      <c r="M181" s="20"/>
      <c r="N181" s="20">
        <v>32.4</v>
      </c>
      <c r="O181" s="21"/>
      <c r="P181" s="21"/>
      <c r="Q181" s="93"/>
      <c r="R181" s="97"/>
      <c r="S181" s="22"/>
      <c r="T181" s="147"/>
      <c r="U181" s="42"/>
    </row>
    <row r="182" spans="1:21">
      <c r="A182" s="108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20">
        <v>7</v>
      </c>
      <c r="M182" s="20"/>
      <c r="N182" s="21">
        <v>37.4</v>
      </c>
      <c r="O182" s="21"/>
      <c r="P182" s="20"/>
      <c r="Q182" s="93"/>
      <c r="R182" s="97"/>
      <c r="S182" s="22"/>
      <c r="T182" s="147"/>
      <c r="U182" s="42"/>
    </row>
    <row r="183" spans="1:21">
      <c r="A183" s="108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20">
        <v>8</v>
      </c>
      <c r="M183" s="20">
        <v>25</v>
      </c>
      <c r="N183" s="21"/>
      <c r="O183" s="23"/>
      <c r="P183" s="20"/>
      <c r="Q183" s="93"/>
      <c r="R183" s="97"/>
      <c r="S183" s="22"/>
      <c r="T183" s="147"/>
      <c r="U183" s="42"/>
    </row>
    <row r="184" spans="1:21">
      <c r="A184" s="108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20">
        <v>9</v>
      </c>
      <c r="M184" s="20">
        <v>25</v>
      </c>
      <c r="N184" s="20"/>
      <c r="O184" s="21"/>
      <c r="P184" s="21"/>
      <c r="Q184" s="93"/>
      <c r="R184" s="97"/>
      <c r="S184" s="22"/>
      <c r="T184" s="147"/>
      <c r="U184" s="42"/>
    </row>
    <row r="185" spans="1:21">
      <c r="A185" s="108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20">
        <v>10</v>
      </c>
      <c r="M185" s="20">
        <v>26.9</v>
      </c>
      <c r="N185" s="20"/>
      <c r="O185" s="21"/>
      <c r="P185" s="21"/>
      <c r="Q185" s="93"/>
      <c r="R185" s="97"/>
      <c r="S185" s="22"/>
      <c r="T185" s="147"/>
      <c r="U185" s="42"/>
    </row>
    <row r="186" spans="1:21">
      <c r="A186" s="108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20">
        <v>11</v>
      </c>
      <c r="M186" s="20"/>
      <c r="N186" s="20">
        <v>32.1</v>
      </c>
      <c r="O186" s="21"/>
      <c r="P186" s="21"/>
      <c r="Q186" s="93"/>
      <c r="R186" s="97"/>
      <c r="S186" s="22"/>
      <c r="T186" s="147"/>
      <c r="U186" s="42"/>
    </row>
    <row r="187" spans="1:21">
      <c r="A187" s="108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20">
        <v>12</v>
      </c>
      <c r="M187" s="20"/>
      <c r="N187" s="20">
        <v>30.6</v>
      </c>
      <c r="O187" s="21"/>
      <c r="P187" s="21"/>
      <c r="Q187" s="93"/>
      <c r="R187" s="97"/>
      <c r="S187" s="22"/>
      <c r="T187" s="147"/>
      <c r="U187" s="42"/>
    </row>
    <row r="188" spans="1:21">
      <c r="A188" s="108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20">
        <v>13</v>
      </c>
      <c r="M188" s="20">
        <v>24.7</v>
      </c>
      <c r="N188" s="20"/>
      <c r="O188" s="21"/>
      <c r="P188" s="21"/>
      <c r="Q188" s="93"/>
      <c r="R188" s="97"/>
      <c r="S188" s="22"/>
      <c r="T188" s="147"/>
      <c r="U188" s="42"/>
    </row>
    <row r="189" spans="1:21">
      <c r="A189" s="108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20">
        <v>14</v>
      </c>
      <c r="M189" s="20">
        <v>26.7</v>
      </c>
      <c r="N189" s="20"/>
      <c r="O189" s="21"/>
      <c r="P189" s="21"/>
      <c r="Q189" s="93"/>
      <c r="R189" s="97"/>
      <c r="S189" s="22"/>
      <c r="T189" s="147"/>
      <c r="U189" s="42"/>
    </row>
    <row r="190" spans="1:21">
      <c r="A190" s="108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20">
        <v>15</v>
      </c>
      <c r="M190" s="20"/>
      <c r="N190" s="20"/>
      <c r="O190" s="21">
        <v>42.8</v>
      </c>
      <c r="P190" s="21"/>
      <c r="Q190" s="93"/>
      <c r="R190" s="97"/>
      <c r="S190" s="22"/>
      <c r="T190" s="147"/>
      <c r="U190" s="42"/>
    </row>
    <row r="191" spans="1:21" ht="19.5" thickBot="1">
      <c r="A191" s="109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24">
        <v>16</v>
      </c>
      <c r="M191" s="24"/>
      <c r="N191" s="25">
        <v>31.4</v>
      </c>
      <c r="O191" s="25"/>
      <c r="P191" s="24"/>
      <c r="Q191" s="95"/>
      <c r="R191" s="98"/>
      <c r="S191" s="26"/>
      <c r="T191" s="148"/>
      <c r="U191" s="42"/>
    </row>
    <row r="192" spans="1:21">
      <c r="A192" s="104">
        <v>25</v>
      </c>
      <c r="B192" s="84" t="s">
        <v>45</v>
      </c>
      <c r="C192" s="84">
        <v>1960</v>
      </c>
      <c r="D192" s="84" t="s">
        <v>11</v>
      </c>
      <c r="E192" s="84">
        <v>2</v>
      </c>
      <c r="F192" s="84">
        <f>SUM(M192:O199)</f>
        <v>371.8</v>
      </c>
      <c r="G192" s="84">
        <f>H192+I192+J192+K192</f>
        <v>8</v>
      </c>
      <c r="H192" s="84">
        <f>COUNT(M192:M199)</f>
        <v>1</v>
      </c>
      <c r="I192" s="84">
        <f>COUNT(N192:N199)</f>
        <v>6</v>
      </c>
      <c r="J192" s="84">
        <f>COUNT(O192:O199)</f>
        <v>1</v>
      </c>
      <c r="K192" s="84">
        <f>COUNT(#REF!)</f>
        <v>0</v>
      </c>
      <c r="L192" s="5">
        <v>1</v>
      </c>
      <c r="M192" s="5"/>
      <c r="N192" s="5">
        <v>45.2</v>
      </c>
      <c r="O192" s="9"/>
      <c r="P192" s="9"/>
      <c r="Q192" s="84">
        <f>COUNT(M192:O199)</f>
        <v>8</v>
      </c>
      <c r="R192" s="87">
        <f>COUNT(P192:P199)</f>
        <v>0</v>
      </c>
      <c r="S192" s="16"/>
      <c r="T192" s="90"/>
      <c r="U192" s="42"/>
    </row>
    <row r="193" spans="1:21">
      <c r="A193" s="105"/>
      <c r="B193" s="85"/>
      <c r="C193" s="85"/>
      <c r="D193" s="85"/>
      <c r="E193" s="85"/>
      <c r="F193" s="85"/>
      <c r="G193" s="85"/>
      <c r="H193" s="85"/>
      <c r="I193" s="85"/>
      <c r="J193" s="85"/>
      <c r="K193" s="85"/>
      <c r="L193" s="6">
        <v>2</v>
      </c>
      <c r="M193" s="6"/>
      <c r="N193" s="10">
        <v>48.2</v>
      </c>
      <c r="O193" s="10"/>
      <c r="P193" s="6"/>
      <c r="Q193" s="85"/>
      <c r="R193" s="88"/>
      <c r="S193" s="15"/>
      <c r="T193" s="91"/>
      <c r="U193" s="42"/>
    </row>
    <row r="194" spans="1:21">
      <c r="A194" s="105"/>
      <c r="B194" s="85"/>
      <c r="C194" s="85"/>
      <c r="D194" s="85"/>
      <c r="E194" s="85"/>
      <c r="F194" s="85"/>
      <c r="G194" s="85"/>
      <c r="H194" s="85"/>
      <c r="I194" s="85"/>
      <c r="J194" s="85"/>
      <c r="K194" s="85"/>
      <c r="L194" s="6">
        <v>3</v>
      </c>
      <c r="M194" s="6">
        <v>28.8</v>
      </c>
      <c r="N194" s="10"/>
      <c r="O194" s="10"/>
      <c r="P194" s="6"/>
      <c r="Q194" s="85"/>
      <c r="R194" s="88"/>
      <c r="S194" s="15"/>
      <c r="T194" s="91"/>
      <c r="U194" s="42"/>
    </row>
    <row r="195" spans="1:21">
      <c r="A195" s="105"/>
      <c r="B195" s="85"/>
      <c r="C195" s="85"/>
      <c r="D195" s="85"/>
      <c r="E195" s="85"/>
      <c r="F195" s="85"/>
      <c r="G195" s="85"/>
      <c r="H195" s="85"/>
      <c r="I195" s="85"/>
      <c r="J195" s="85"/>
      <c r="K195" s="85"/>
      <c r="L195" s="6">
        <v>4</v>
      </c>
      <c r="M195" s="6"/>
      <c r="N195" s="10">
        <v>44.8</v>
      </c>
      <c r="O195" s="10"/>
      <c r="P195" s="6"/>
      <c r="Q195" s="85"/>
      <c r="R195" s="88"/>
      <c r="S195" s="15"/>
      <c r="T195" s="91"/>
      <c r="U195" s="42"/>
    </row>
    <row r="196" spans="1:21">
      <c r="A196" s="105"/>
      <c r="B196" s="85"/>
      <c r="C196" s="85"/>
      <c r="D196" s="85"/>
      <c r="E196" s="85"/>
      <c r="F196" s="85"/>
      <c r="G196" s="85"/>
      <c r="H196" s="85"/>
      <c r="I196" s="85"/>
      <c r="J196" s="85"/>
      <c r="K196" s="85"/>
      <c r="L196" s="6">
        <v>5</v>
      </c>
      <c r="M196" s="6"/>
      <c r="N196" s="10">
        <v>45</v>
      </c>
      <c r="O196" s="10"/>
      <c r="P196" s="6"/>
      <c r="Q196" s="85"/>
      <c r="R196" s="88"/>
      <c r="S196" s="15"/>
      <c r="T196" s="91"/>
      <c r="U196" s="42"/>
    </row>
    <row r="197" spans="1:21">
      <c r="A197" s="105"/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6">
        <v>6</v>
      </c>
      <c r="M197" s="6"/>
      <c r="N197" s="6"/>
      <c r="O197" s="10">
        <v>67.8</v>
      </c>
      <c r="P197" s="10"/>
      <c r="Q197" s="85"/>
      <c r="R197" s="88"/>
      <c r="S197" s="15"/>
      <c r="T197" s="91"/>
      <c r="U197" s="42"/>
    </row>
    <row r="198" spans="1:21">
      <c r="A198" s="105"/>
      <c r="B198" s="85"/>
      <c r="C198" s="85"/>
      <c r="D198" s="85"/>
      <c r="E198" s="85"/>
      <c r="F198" s="85"/>
      <c r="G198" s="85"/>
      <c r="H198" s="85"/>
      <c r="I198" s="85"/>
      <c r="J198" s="85"/>
      <c r="K198" s="85"/>
      <c r="L198" s="6">
        <v>7</v>
      </c>
      <c r="M198" s="6"/>
      <c r="N198" s="10">
        <v>47</v>
      </c>
      <c r="O198" s="10"/>
      <c r="P198" s="6"/>
      <c r="Q198" s="85"/>
      <c r="R198" s="88"/>
      <c r="S198" s="15"/>
      <c r="T198" s="91"/>
      <c r="U198" s="42"/>
    </row>
    <row r="199" spans="1:21" ht="19.5" thickBot="1">
      <c r="A199" s="10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7">
        <v>8</v>
      </c>
      <c r="M199" s="7"/>
      <c r="N199" s="13">
        <v>45</v>
      </c>
      <c r="O199" s="11"/>
      <c r="P199" s="7"/>
      <c r="Q199" s="86"/>
      <c r="R199" s="89"/>
      <c r="S199" s="14"/>
      <c r="T199" s="92"/>
      <c r="U199" s="42"/>
    </row>
    <row r="200" spans="1:21">
      <c r="A200" s="104">
        <v>26</v>
      </c>
      <c r="B200" s="84" t="s">
        <v>46</v>
      </c>
      <c r="C200" s="84">
        <v>1959</v>
      </c>
      <c r="D200" s="84" t="s">
        <v>11</v>
      </c>
      <c r="E200" s="84">
        <v>2</v>
      </c>
      <c r="F200" s="84">
        <f>SUM(M200:O207)</f>
        <v>414.8</v>
      </c>
      <c r="G200" s="84">
        <f>H200+I200+J200+K200</f>
        <v>8</v>
      </c>
      <c r="H200" s="84">
        <f>COUNT(M200:M207)</f>
        <v>0</v>
      </c>
      <c r="I200" s="84">
        <f>COUNT(N200:N207)</f>
        <v>6</v>
      </c>
      <c r="J200" s="84">
        <f>COUNT(O200:O207)</f>
        <v>2</v>
      </c>
      <c r="K200" s="84">
        <f>COUNT(#REF!)</f>
        <v>0</v>
      </c>
      <c r="L200" s="5">
        <v>1</v>
      </c>
      <c r="M200" s="5"/>
      <c r="N200" s="5">
        <v>45.6</v>
      </c>
      <c r="O200" s="9"/>
      <c r="P200" s="9"/>
      <c r="Q200" s="84">
        <f>COUNT(M200:O207)</f>
        <v>8</v>
      </c>
      <c r="R200" s="87">
        <f>COUNT(P200:P207)</f>
        <v>0</v>
      </c>
      <c r="S200" s="16"/>
      <c r="T200" s="90"/>
      <c r="U200" s="42"/>
    </row>
    <row r="201" spans="1:21">
      <c r="A201" s="10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6">
        <v>2</v>
      </c>
      <c r="M201" s="6"/>
      <c r="N201" s="10"/>
      <c r="O201" s="10">
        <v>69.3</v>
      </c>
      <c r="P201" s="6"/>
      <c r="Q201" s="85"/>
      <c r="R201" s="88"/>
      <c r="S201" s="15"/>
      <c r="T201" s="91"/>
      <c r="U201" s="42"/>
    </row>
    <row r="202" spans="1:21">
      <c r="A202" s="105"/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6">
        <v>3</v>
      </c>
      <c r="M202" s="6"/>
      <c r="N202" s="10">
        <v>47.4</v>
      </c>
      <c r="O202" s="10"/>
      <c r="P202" s="6"/>
      <c r="Q202" s="85"/>
      <c r="R202" s="88"/>
      <c r="S202" s="15"/>
      <c r="T202" s="91"/>
      <c r="U202" s="42"/>
    </row>
    <row r="203" spans="1:21">
      <c r="A203" s="10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6">
        <v>4</v>
      </c>
      <c r="M203" s="6"/>
      <c r="N203" s="10">
        <v>45.2</v>
      </c>
      <c r="O203" s="10"/>
      <c r="P203" s="6"/>
      <c r="Q203" s="85"/>
      <c r="R203" s="88"/>
      <c r="S203" s="15"/>
      <c r="T203" s="91"/>
      <c r="U203" s="42"/>
    </row>
    <row r="204" spans="1:21">
      <c r="A204" s="105"/>
      <c r="B204" s="85"/>
      <c r="C204" s="85"/>
      <c r="D204" s="85"/>
      <c r="E204" s="85"/>
      <c r="F204" s="85"/>
      <c r="G204" s="85"/>
      <c r="H204" s="85"/>
      <c r="I204" s="85"/>
      <c r="J204" s="85"/>
      <c r="K204" s="85"/>
      <c r="L204" s="6">
        <v>5</v>
      </c>
      <c r="M204" s="6"/>
      <c r="N204" s="10">
        <v>45.3</v>
      </c>
      <c r="O204" s="10"/>
      <c r="P204" s="6"/>
      <c r="Q204" s="85"/>
      <c r="R204" s="88"/>
      <c r="S204" s="15"/>
      <c r="T204" s="91"/>
      <c r="U204" s="42"/>
    </row>
    <row r="205" spans="1:21">
      <c r="A205" s="105"/>
      <c r="B205" s="85"/>
      <c r="C205" s="85"/>
      <c r="D205" s="85"/>
      <c r="E205" s="85"/>
      <c r="F205" s="85"/>
      <c r="G205" s="85"/>
      <c r="H205" s="85"/>
      <c r="I205" s="85"/>
      <c r="J205" s="85"/>
      <c r="K205" s="85"/>
      <c r="L205" s="6">
        <v>6</v>
      </c>
      <c r="M205" s="6"/>
      <c r="N205" s="6"/>
      <c r="O205" s="10">
        <v>69.400000000000006</v>
      </c>
      <c r="P205" s="10"/>
      <c r="Q205" s="85"/>
      <c r="R205" s="88"/>
      <c r="S205" s="15"/>
      <c r="T205" s="91"/>
      <c r="U205" s="42"/>
    </row>
    <row r="206" spans="1:21">
      <c r="A206" s="105"/>
      <c r="B206" s="85"/>
      <c r="C206" s="85"/>
      <c r="D206" s="85"/>
      <c r="E206" s="85"/>
      <c r="F206" s="85"/>
      <c r="G206" s="85"/>
      <c r="H206" s="85"/>
      <c r="I206" s="85"/>
      <c r="J206" s="85"/>
      <c r="K206" s="85"/>
      <c r="L206" s="6">
        <v>7</v>
      </c>
      <c r="M206" s="6"/>
      <c r="N206" s="10">
        <v>47.4</v>
      </c>
      <c r="O206" s="10"/>
      <c r="P206" s="6"/>
      <c r="Q206" s="85"/>
      <c r="R206" s="88"/>
      <c r="S206" s="15"/>
      <c r="T206" s="91"/>
      <c r="U206" s="42"/>
    </row>
    <row r="207" spans="1:21" ht="19.5" thickBot="1">
      <c r="A207" s="10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7">
        <v>8</v>
      </c>
      <c r="M207" s="7"/>
      <c r="N207" s="13">
        <v>45.2</v>
      </c>
      <c r="O207" s="11"/>
      <c r="P207" s="7"/>
      <c r="Q207" s="86"/>
      <c r="R207" s="89"/>
      <c r="S207" s="14"/>
      <c r="T207" s="92"/>
      <c r="U207" s="42"/>
    </row>
    <row r="208" spans="1:21">
      <c r="A208" s="104">
        <v>27</v>
      </c>
      <c r="B208" s="84" t="s">
        <v>47</v>
      </c>
      <c r="C208" s="84">
        <v>1959</v>
      </c>
      <c r="D208" s="84" t="s">
        <v>11</v>
      </c>
      <c r="E208" s="84">
        <v>2</v>
      </c>
      <c r="F208" s="84">
        <f>SUM(M208:O215)</f>
        <v>409.20000000000005</v>
      </c>
      <c r="G208" s="84">
        <f>H208+I208+J208+K208</f>
        <v>8</v>
      </c>
      <c r="H208" s="84">
        <f>COUNT(M208:M215)</f>
        <v>0</v>
      </c>
      <c r="I208" s="84">
        <f>COUNT(N208:N215)</f>
        <v>6</v>
      </c>
      <c r="J208" s="84">
        <f>COUNT(O208:O215)</f>
        <v>2</v>
      </c>
      <c r="K208" s="84">
        <f>COUNT(#REF!)</f>
        <v>0</v>
      </c>
      <c r="L208" s="5">
        <v>1</v>
      </c>
      <c r="M208" s="5"/>
      <c r="N208" s="5">
        <f>16.4+12.1+6.8+1.8+7.3</f>
        <v>44.399999999999991</v>
      </c>
      <c r="O208" s="9"/>
      <c r="P208" s="9"/>
      <c r="Q208" s="84">
        <f>COUNT(M208:O215)</f>
        <v>8</v>
      </c>
      <c r="R208" s="87">
        <f>COUNT(P208:P215)</f>
        <v>0</v>
      </c>
      <c r="S208" s="16"/>
      <c r="T208" s="90"/>
      <c r="U208" s="42"/>
    </row>
    <row r="209" spans="1:21">
      <c r="A209" s="105"/>
      <c r="B209" s="85"/>
      <c r="C209" s="85"/>
      <c r="D209" s="85"/>
      <c r="E209" s="85"/>
      <c r="F209" s="85"/>
      <c r="G209" s="85"/>
      <c r="H209" s="85"/>
      <c r="I209" s="85"/>
      <c r="J209" s="85"/>
      <c r="K209" s="85"/>
      <c r="L209" s="6">
        <v>2</v>
      </c>
      <c r="M209" s="6"/>
      <c r="N209" s="10"/>
      <c r="O209" s="10">
        <f>11.2+1.8+6.8+12.2+16.6+19.7</f>
        <v>68.3</v>
      </c>
      <c r="P209" s="6"/>
      <c r="Q209" s="85"/>
      <c r="R209" s="88"/>
      <c r="S209" s="15"/>
      <c r="T209" s="91"/>
      <c r="U209" s="42"/>
    </row>
    <row r="210" spans="1:21">
      <c r="A210" s="105"/>
      <c r="B210" s="85"/>
      <c r="C210" s="85"/>
      <c r="D210" s="85"/>
      <c r="E210" s="85"/>
      <c r="F210" s="85"/>
      <c r="G210" s="85"/>
      <c r="H210" s="85"/>
      <c r="I210" s="85"/>
      <c r="J210" s="85"/>
      <c r="K210" s="85"/>
      <c r="L210" s="6">
        <v>3</v>
      </c>
      <c r="M210" s="6"/>
      <c r="N210" s="10">
        <v>45.9</v>
      </c>
      <c r="O210" s="10"/>
      <c r="P210" s="6"/>
      <c r="Q210" s="85"/>
      <c r="R210" s="88"/>
      <c r="S210" s="15"/>
      <c r="T210" s="91"/>
      <c r="U210" s="42"/>
    </row>
    <row r="211" spans="1:21">
      <c r="A211" s="105"/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6">
        <v>4</v>
      </c>
      <c r="M211" s="6"/>
      <c r="N211" s="10">
        <f>7.5+1.8+7+12.3+16.6</f>
        <v>45.2</v>
      </c>
      <c r="O211" s="10"/>
      <c r="P211" s="6"/>
      <c r="Q211" s="85"/>
      <c r="R211" s="88"/>
      <c r="S211" s="15"/>
      <c r="T211" s="91"/>
      <c r="U211" s="42"/>
    </row>
    <row r="212" spans="1:21">
      <c r="A212" s="105"/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6">
        <v>5</v>
      </c>
      <c r="M212" s="6"/>
      <c r="N212" s="10">
        <v>44.9</v>
      </c>
      <c r="O212" s="10"/>
      <c r="P212" s="6"/>
      <c r="Q212" s="85"/>
      <c r="R212" s="88"/>
      <c r="S212" s="15"/>
      <c r="T212" s="91"/>
      <c r="U212" s="42"/>
    </row>
    <row r="213" spans="1:21">
      <c r="A213" s="10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6">
        <v>6</v>
      </c>
      <c r="M213" s="6"/>
      <c r="N213" s="6"/>
      <c r="O213" s="10">
        <v>69.099999999999994</v>
      </c>
      <c r="P213" s="10"/>
      <c r="Q213" s="85"/>
      <c r="R213" s="88"/>
      <c r="S213" s="15"/>
      <c r="T213" s="91"/>
      <c r="U213" s="42"/>
    </row>
    <row r="214" spans="1:21">
      <c r="A214" s="105"/>
      <c r="B214" s="85"/>
      <c r="C214" s="85"/>
      <c r="D214" s="85"/>
      <c r="E214" s="85"/>
      <c r="F214" s="85"/>
      <c r="G214" s="85"/>
      <c r="H214" s="85"/>
      <c r="I214" s="85"/>
      <c r="J214" s="85"/>
      <c r="K214" s="85"/>
      <c r="L214" s="6">
        <v>7</v>
      </c>
      <c r="M214" s="6"/>
      <c r="N214" s="10">
        <f>16.4+9.5+12+6.3+1.8</f>
        <v>45.999999999999993</v>
      </c>
      <c r="O214" s="10"/>
      <c r="P214" s="6"/>
      <c r="Q214" s="85"/>
      <c r="R214" s="88"/>
      <c r="S214" s="15"/>
      <c r="T214" s="91"/>
      <c r="U214" s="42"/>
    </row>
    <row r="215" spans="1:21" ht="19.5" thickBot="1">
      <c r="A215" s="10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7">
        <v>8</v>
      </c>
      <c r="M215" s="7"/>
      <c r="N215" s="13">
        <f>7.4+1.8+7+12.7+16.5</f>
        <v>45.400000000000006</v>
      </c>
      <c r="O215" s="11"/>
      <c r="P215" s="7"/>
      <c r="Q215" s="86"/>
      <c r="R215" s="89"/>
      <c r="S215" s="14"/>
      <c r="T215" s="92"/>
      <c r="U215" s="42"/>
    </row>
    <row r="216" spans="1:21">
      <c r="A216" s="104">
        <v>28</v>
      </c>
      <c r="B216" s="84" t="s">
        <v>48</v>
      </c>
      <c r="C216" s="84">
        <v>1959</v>
      </c>
      <c r="D216" s="84" t="s">
        <v>11</v>
      </c>
      <c r="E216" s="84">
        <v>2</v>
      </c>
      <c r="F216" s="84">
        <f>SUM(N216:O223)</f>
        <v>416.29999999999995</v>
      </c>
      <c r="G216" s="84">
        <f>H216+I216+J216+K216</f>
        <v>8</v>
      </c>
      <c r="H216" s="84">
        <f>COUNT(M216:M223)</f>
        <v>0</v>
      </c>
      <c r="I216" s="84">
        <f>COUNT(N216:N223)</f>
        <v>6</v>
      </c>
      <c r="J216" s="84">
        <f>COUNT(O216:O223)</f>
        <v>2</v>
      </c>
      <c r="K216" s="84">
        <f>COUNT(#REF!)</f>
        <v>0</v>
      </c>
      <c r="L216" s="5">
        <v>1</v>
      </c>
      <c r="M216" s="5"/>
      <c r="N216" s="5">
        <v>45.3</v>
      </c>
      <c r="O216" s="9"/>
      <c r="P216" s="9"/>
      <c r="Q216" s="84">
        <f>COUNT(M216:O223)</f>
        <v>8</v>
      </c>
      <c r="R216" s="87">
        <f>COUNT(P216:P223)</f>
        <v>0</v>
      </c>
      <c r="S216" s="16"/>
      <c r="T216" s="90"/>
      <c r="U216" s="42"/>
    </row>
    <row r="217" spans="1:21">
      <c r="A217" s="105"/>
      <c r="B217" s="85"/>
      <c r="C217" s="85"/>
      <c r="D217" s="85"/>
      <c r="E217" s="85"/>
      <c r="F217" s="85"/>
      <c r="G217" s="85"/>
      <c r="H217" s="85"/>
      <c r="I217" s="85"/>
      <c r="J217" s="85"/>
      <c r="K217" s="85"/>
      <c r="L217" s="6">
        <v>2</v>
      </c>
      <c r="M217" s="6"/>
      <c r="N217" s="10"/>
      <c r="O217" s="10">
        <v>68.8</v>
      </c>
      <c r="P217" s="6"/>
      <c r="Q217" s="85"/>
      <c r="R217" s="88"/>
      <c r="S217" s="15"/>
      <c r="T217" s="91"/>
      <c r="U217" s="42"/>
    </row>
    <row r="218" spans="1:21">
      <c r="A218" s="105"/>
      <c r="B218" s="85"/>
      <c r="C218" s="85"/>
      <c r="D218" s="85"/>
      <c r="E218" s="85"/>
      <c r="F218" s="85"/>
      <c r="G218" s="85"/>
      <c r="H218" s="85"/>
      <c r="I218" s="85"/>
      <c r="J218" s="85"/>
      <c r="K218" s="85"/>
      <c r="L218" s="6">
        <v>3</v>
      </c>
      <c r="M218" s="6"/>
      <c r="N218" s="10">
        <v>48</v>
      </c>
      <c r="O218" s="10"/>
      <c r="P218" s="6"/>
      <c r="Q218" s="85"/>
      <c r="R218" s="88"/>
      <c r="S218" s="15"/>
      <c r="T218" s="91"/>
      <c r="U218" s="42"/>
    </row>
    <row r="219" spans="1:21">
      <c r="A219" s="105"/>
      <c r="B219" s="85"/>
      <c r="C219" s="85"/>
      <c r="D219" s="85"/>
      <c r="E219" s="85"/>
      <c r="F219" s="85"/>
      <c r="G219" s="85"/>
      <c r="H219" s="85"/>
      <c r="I219" s="85"/>
      <c r="J219" s="85"/>
      <c r="K219" s="85"/>
      <c r="L219" s="6">
        <v>4</v>
      </c>
      <c r="M219" s="6"/>
      <c r="N219" s="10">
        <v>45.4</v>
      </c>
      <c r="O219" s="10"/>
      <c r="P219" s="6"/>
      <c r="Q219" s="85"/>
      <c r="R219" s="88"/>
      <c r="S219" s="15"/>
      <c r="T219" s="91"/>
      <c r="U219" s="42"/>
    </row>
    <row r="220" spans="1:21">
      <c r="A220" s="105"/>
      <c r="B220" s="85"/>
      <c r="C220" s="85"/>
      <c r="D220" s="85"/>
      <c r="E220" s="85"/>
      <c r="F220" s="85"/>
      <c r="G220" s="85"/>
      <c r="H220" s="85"/>
      <c r="I220" s="85"/>
      <c r="J220" s="85"/>
      <c r="K220" s="85"/>
      <c r="L220" s="6">
        <v>5</v>
      </c>
      <c r="M220" s="6"/>
      <c r="N220" s="10">
        <v>45.7</v>
      </c>
      <c r="O220" s="10"/>
      <c r="P220" s="6"/>
      <c r="Q220" s="85"/>
      <c r="R220" s="88"/>
      <c r="S220" s="15"/>
      <c r="T220" s="91"/>
      <c r="U220" s="42"/>
    </row>
    <row r="221" spans="1:21">
      <c r="A221" s="105"/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6">
        <v>6</v>
      </c>
      <c r="M221" s="6"/>
      <c r="N221" s="6"/>
      <c r="O221" s="10">
        <v>69.3</v>
      </c>
      <c r="P221" s="10"/>
      <c r="Q221" s="85"/>
      <c r="R221" s="88"/>
      <c r="S221" s="15"/>
      <c r="T221" s="91"/>
      <c r="U221" s="42"/>
    </row>
    <row r="222" spans="1:21">
      <c r="A222" s="105"/>
      <c r="B222" s="85"/>
      <c r="C222" s="85"/>
      <c r="D222" s="85"/>
      <c r="E222" s="85"/>
      <c r="F222" s="85"/>
      <c r="G222" s="85"/>
      <c r="H222" s="85"/>
      <c r="I222" s="85"/>
      <c r="J222" s="85"/>
      <c r="K222" s="85"/>
      <c r="L222" s="6">
        <v>7</v>
      </c>
      <c r="M222" s="6"/>
      <c r="N222" s="10">
        <v>48.4</v>
      </c>
      <c r="O222" s="10"/>
      <c r="P222" s="6"/>
      <c r="Q222" s="85"/>
      <c r="R222" s="88"/>
      <c r="S222" s="15"/>
      <c r="T222" s="91"/>
      <c r="U222" s="42"/>
    </row>
    <row r="223" spans="1:21" ht="19.5" thickBot="1">
      <c r="A223" s="10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7">
        <v>8</v>
      </c>
      <c r="M223" s="7"/>
      <c r="N223" s="13">
        <v>45.4</v>
      </c>
      <c r="O223" s="11"/>
      <c r="P223" s="7"/>
      <c r="Q223" s="86"/>
      <c r="R223" s="89"/>
      <c r="S223" s="14"/>
      <c r="T223" s="92"/>
      <c r="U223" s="42"/>
    </row>
    <row r="224" spans="1:21">
      <c r="A224" s="104">
        <v>29</v>
      </c>
      <c r="B224" s="84" t="s">
        <v>49</v>
      </c>
      <c r="C224" s="84">
        <v>1959</v>
      </c>
      <c r="D224" s="84" t="s">
        <v>11</v>
      </c>
      <c r="E224" s="84">
        <v>2</v>
      </c>
      <c r="F224" s="84">
        <f>SUM(M224:O231)</f>
        <v>414.2</v>
      </c>
      <c r="G224" s="84">
        <f>H224+I224+J224+K224</f>
        <v>8</v>
      </c>
      <c r="H224" s="84">
        <f>COUNT(M224:M231)</f>
        <v>0</v>
      </c>
      <c r="I224" s="84">
        <f>COUNT(N224:N231)</f>
        <v>6</v>
      </c>
      <c r="J224" s="84">
        <f>COUNT(O224:O231)</f>
        <v>2</v>
      </c>
      <c r="K224" s="84">
        <f>COUNT(#REF!)</f>
        <v>0</v>
      </c>
      <c r="L224" s="5">
        <v>1</v>
      </c>
      <c r="M224" s="5"/>
      <c r="N224" s="5">
        <v>44.9</v>
      </c>
      <c r="O224" s="9"/>
      <c r="P224" s="9"/>
      <c r="Q224" s="84">
        <f>COUNT(M224:O231)</f>
        <v>8</v>
      </c>
      <c r="R224" s="87">
        <f>COUNT(P224:P231)</f>
        <v>0</v>
      </c>
      <c r="S224" s="16"/>
      <c r="T224" s="90"/>
      <c r="U224" s="42"/>
    </row>
    <row r="225" spans="1:21">
      <c r="A225" s="10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6">
        <v>2</v>
      </c>
      <c r="M225" s="6"/>
      <c r="N225" s="10"/>
      <c r="O225" s="10">
        <v>69.3</v>
      </c>
      <c r="P225" s="6"/>
      <c r="Q225" s="85"/>
      <c r="R225" s="88"/>
      <c r="S225" s="15"/>
      <c r="T225" s="91"/>
      <c r="U225" s="42"/>
    </row>
    <row r="226" spans="1:21">
      <c r="A226" s="105"/>
      <c r="B226" s="85"/>
      <c r="C226" s="85"/>
      <c r="D226" s="85"/>
      <c r="E226" s="85"/>
      <c r="F226" s="85"/>
      <c r="G226" s="85"/>
      <c r="H226" s="85"/>
      <c r="I226" s="85"/>
      <c r="J226" s="85"/>
      <c r="K226" s="85"/>
      <c r="L226" s="6">
        <v>3</v>
      </c>
      <c r="M226" s="6"/>
      <c r="N226" s="10">
        <v>47.5</v>
      </c>
      <c r="O226" s="10"/>
      <c r="P226" s="6"/>
      <c r="Q226" s="85"/>
      <c r="R226" s="88"/>
      <c r="S226" s="15"/>
      <c r="T226" s="91"/>
      <c r="U226" s="42"/>
    </row>
    <row r="227" spans="1:21">
      <c r="A227" s="105"/>
      <c r="B227" s="85"/>
      <c r="C227" s="85"/>
      <c r="D227" s="85"/>
      <c r="E227" s="85"/>
      <c r="F227" s="85"/>
      <c r="G227" s="85"/>
      <c r="H227" s="85"/>
      <c r="I227" s="85"/>
      <c r="J227" s="85"/>
      <c r="K227" s="85"/>
      <c r="L227" s="6">
        <v>4</v>
      </c>
      <c r="M227" s="6"/>
      <c r="N227" s="10">
        <v>45.2</v>
      </c>
      <c r="O227" s="10"/>
      <c r="P227" s="6"/>
      <c r="Q227" s="85"/>
      <c r="R227" s="88"/>
      <c r="S227" s="15"/>
      <c r="T227" s="91"/>
      <c r="U227" s="42"/>
    </row>
    <row r="228" spans="1:21">
      <c r="A228" s="105"/>
      <c r="B228" s="85"/>
      <c r="C228" s="85"/>
      <c r="D228" s="85"/>
      <c r="E228" s="85"/>
      <c r="F228" s="85"/>
      <c r="G228" s="85"/>
      <c r="H228" s="85"/>
      <c r="I228" s="85"/>
      <c r="J228" s="85"/>
      <c r="K228" s="85"/>
      <c r="L228" s="6">
        <v>5</v>
      </c>
      <c r="M228" s="6"/>
      <c r="N228" s="10">
        <v>45.6</v>
      </c>
      <c r="O228" s="10"/>
      <c r="P228" s="6"/>
      <c r="Q228" s="85"/>
      <c r="R228" s="88"/>
      <c r="S228" s="15"/>
      <c r="T228" s="91"/>
      <c r="U228" s="42"/>
    </row>
    <row r="229" spans="1:21">
      <c r="A229" s="105"/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6">
        <v>6</v>
      </c>
      <c r="M229" s="6"/>
      <c r="N229" s="6"/>
      <c r="O229" s="10">
        <v>69.900000000000006</v>
      </c>
      <c r="P229" s="10"/>
      <c r="Q229" s="85"/>
      <c r="R229" s="88"/>
      <c r="S229" s="15"/>
      <c r="T229" s="91"/>
      <c r="U229" s="42"/>
    </row>
    <row r="230" spans="1:21">
      <c r="A230" s="105"/>
      <c r="B230" s="85"/>
      <c r="C230" s="85"/>
      <c r="D230" s="85"/>
      <c r="E230" s="85"/>
      <c r="F230" s="85"/>
      <c r="G230" s="85"/>
      <c r="H230" s="85"/>
      <c r="I230" s="85"/>
      <c r="J230" s="85"/>
      <c r="K230" s="85"/>
      <c r="L230" s="6">
        <v>7</v>
      </c>
      <c r="M230" s="6"/>
      <c r="N230" s="10">
        <v>46.6</v>
      </c>
      <c r="O230" s="10"/>
      <c r="P230" s="6"/>
      <c r="Q230" s="85"/>
      <c r="R230" s="88"/>
      <c r="S230" s="15"/>
      <c r="T230" s="91"/>
      <c r="U230" s="42"/>
    </row>
    <row r="231" spans="1:21" ht="19.5" thickBot="1">
      <c r="A231" s="10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7">
        <v>8</v>
      </c>
      <c r="M231" s="7"/>
      <c r="N231" s="13">
        <v>45.2</v>
      </c>
      <c r="O231" s="11"/>
      <c r="P231" s="7"/>
      <c r="Q231" s="86"/>
      <c r="R231" s="89"/>
      <c r="S231" s="14"/>
      <c r="T231" s="92"/>
      <c r="U231" s="42"/>
    </row>
    <row r="232" spans="1:21">
      <c r="A232" s="104">
        <v>30</v>
      </c>
      <c r="B232" s="84" t="s">
        <v>50</v>
      </c>
      <c r="C232" s="84">
        <v>1959</v>
      </c>
      <c r="D232" s="84" t="s">
        <v>11</v>
      </c>
      <c r="E232" s="84">
        <v>2</v>
      </c>
      <c r="F232" s="84">
        <f>SUM(M232:O239)</f>
        <v>418.8</v>
      </c>
      <c r="G232" s="84">
        <f>H232+I232+J232+K232</f>
        <v>8</v>
      </c>
      <c r="H232" s="84">
        <f>COUNT(M232:M239)</f>
        <v>0</v>
      </c>
      <c r="I232" s="84">
        <f>COUNT(N232:N239)</f>
        <v>6</v>
      </c>
      <c r="J232" s="84">
        <f>COUNT(O232:O239)</f>
        <v>2</v>
      </c>
      <c r="K232" s="84">
        <f>COUNT(#REF!)</f>
        <v>0</v>
      </c>
      <c r="L232" s="5">
        <v>1</v>
      </c>
      <c r="M232" s="5"/>
      <c r="N232" s="5">
        <v>45.8</v>
      </c>
      <c r="O232" s="9"/>
      <c r="P232" s="9"/>
      <c r="Q232" s="84">
        <f>COUNT(M232:O239)</f>
        <v>8</v>
      </c>
      <c r="R232" s="87">
        <f>COUNT(P232:P239)</f>
        <v>0</v>
      </c>
      <c r="S232" s="16"/>
      <c r="T232" s="90"/>
      <c r="U232" s="42"/>
    </row>
    <row r="233" spans="1:21">
      <c r="A233" s="105"/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6">
        <v>2</v>
      </c>
      <c r="M233" s="6"/>
      <c r="N233" s="10"/>
      <c r="O233" s="10">
        <v>69.599999999999994</v>
      </c>
      <c r="P233" s="6"/>
      <c r="Q233" s="85"/>
      <c r="R233" s="88"/>
      <c r="S233" s="15"/>
      <c r="T233" s="91"/>
      <c r="U233" s="42"/>
    </row>
    <row r="234" spans="1:21">
      <c r="A234" s="105"/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6">
        <v>3</v>
      </c>
      <c r="M234" s="6"/>
      <c r="N234" s="10">
        <v>48.1</v>
      </c>
      <c r="O234" s="10"/>
      <c r="P234" s="6"/>
      <c r="Q234" s="85"/>
      <c r="R234" s="88"/>
      <c r="S234" s="15"/>
      <c r="T234" s="91"/>
      <c r="U234" s="42"/>
    </row>
    <row r="235" spans="1:21">
      <c r="A235" s="105"/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6">
        <v>4</v>
      </c>
      <c r="M235" s="6"/>
      <c r="N235" s="10">
        <v>45.9</v>
      </c>
      <c r="O235" s="10"/>
      <c r="P235" s="6"/>
      <c r="Q235" s="85"/>
      <c r="R235" s="88"/>
      <c r="S235" s="15"/>
      <c r="T235" s="91"/>
      <c r="U235" s="42"/>
    </row>
    <row r="236" spans="1:21">
      <c r="A236" s="10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6">
        <v>5</v>
      </c>
      <c r="M236" s="6"/>
      <c r="N236" s="10">
        <v>45.9</v>
      </c>
      <c r="O236" s="10"/>
      <c r="P236" s="6"/>
      <c r="Q236" s="85"/>
      <c r="R236" s="88"/>
      <c r="S236" s="15"/>
      <c r="T236" s="91"/>
      <c r="U236" s="42"/>
    </row>
    <row r="237" spans="1:21">
      <c r="A237" s="105"/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6">
        <v>6</v>
      </c>
      <c r="M237" s="6"/>
      <c r="N237" s="6"/>
      <c r="O237" s="10">
        <v>70</v>
      </c>
      <c r="P237" s="10"/>
      <c r="Q237" s="85"/>
      <c r="R237" s="88"/>
      <c r="S237" s="15"/>
      <c r="T237" s="91"/>
      <c r="U237" s="42"/>
    </row>
    <row r="238" spans="1:21">
      <c r="A238" s="105"/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6">
        <v>7</v>
      </c>
      <c r="M238" s="6"/>
      <c r="N238" s="10">
        <v>48</v>
      </c>
      <c r="O238" s="10"/>
      <c r="P238" s="6"/>
      <c r="Q238" s="85"/>
      <c r="R238" s="88"/>
      <c r="S238" s="15"/>
      <c r="T238" s="91"/>
      <c r="U238" s="42"/>
    </row>
    <row r="239" spans="1:21" ht="19.5" thickBot="1">
      <c r="A239" s="10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7">
        <v>8</v>
      </c>
      <c r="M239" s="7"/>
      <c r="N239" s="13">
        <v>45.5</v>
      </c>
      <c r="O239" s="11"/>
      <c r="P239" s="7"/>
      <c r="Q239" s="86"/>
      <c r="R239" s="89"/>
      <c r="S239" s="14"/>
      <c r="T239" s="92"/>
      <c r="U239" s="42"/>
    </row>
    <row r="240" spans="1:21">
      <c r="A240" s="104">
        <v>31</v>
      </c>
      <c r="B240" s="84" t="s">
        <v>51</v>
      </c>
      <c r="C240" s="84">
        <v>1959</v>
      </c>
      <c r="D240" s="84" t="s">
        <v>11</v>
      </c>
      <c r="E240" s="84">
        <v>2</v>
      </c>
      <c r="F240" s="84">
        <f>SUM(M240:O247)</f>
        <v>412.2</v>
      </c>
      <c r="G240" s="84">
        <f>H240+I240+J240+K240</f>
        <v>8</v>
      </c>
      <c r="H240" s="84">
        <f>COUNT(M240:M247)</f>
        <v>0</v>
      </c>
      <c r="I240" s="84">
        <f>COUNT(N240:N247)</f>
        <v>6</v>
      </c>
      <c r="J240" s="84">
        <f>COUNT(O240:O247)</f>
        <v>2</v>
      </c>
      <c r="K240" s="84">
        <f>COUNT(#REF!)</f>
        <v>0</v>
      </c>
      <c r="L240" s="5">
        <v>1</v>
      </c>
      <c r="M240" s="5"/>
      <c r="N240" s="5">
        <v>45.6</v>
      </c>
      <c r="O240" s="9"/>
      <c r="P240" s="9"/>
      <c r="Q240" s="84">
        <f>COUNT(M240:O247)</f>
        <v>8</v>
      </c>
      <c r="R240" s="87">
        <f>COUNT(P240:P247)</f>
        <v>0</v>
      </c>
      <c r="S240" s="16"/>
      <c r="T240" s="90"/>
      <c r="U240" s="42"/>
    </row>
    <row r="241" spans="1:21">
      <c r="A241" s="105"/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6">
        <v>2</v>
      </c>
      <c r="M241" s="6"/>
      <c r="N241" s="10"/>
      <c r="O241" s="10">
        <f>1.8+6+12.1+16.6+11.5+20</f>
        <v>68</v>
      </c>
      <c r="P241" s="6"/>
      <c r="Q241" s="85"/>
      <c r="R241" s="88"/>
      <c r="S241" s="15"/>
      <c r="T241" s="91"/>
      <c r="U241" s="42"/>
    </row>
    <row r="242" spans="1:21">
      <c r="A242" s="105"/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6">
        <v>3</v>
      </c>
      <c r="M242" s="6"/>
      <c r="N242" s="10">
        <f>9.5+16.6+12+6+1.8</f>
        <v>45.9</v>
      </c>
      <c r="O242" s="10"/>
      <c r="P242" s="6"/>
      <c r="Q242" s="85"/>
      <c r="R242" s="88"/>
      <c r="S242" s="15"/>
      <c r="T242" s="91"/>
      <c r="U242" s="42"/>
    </row>
    <row r="243" spans="1:21">
      <c r="A243" s="105"/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6">
        <v>4</v>
      </c>
      <c r="M243" s="6"/>
      <c r="N243" s="10">
        <v>45</v>
      </c>
      <c r="O243" s="10"/>
      <c r="P243" s="6"/>
      <c r="Q243" s="85"/>
      <c r="R243" s="88"/>
      <c r="S243" s="15"/>
      <c r="T243" s="91"/>
      <c r="U243" s="42"/>
    </row>
    <row r="244" spans="1:21">
      <c r="A244" s="105"/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6">
        <v>5</v>
      </c>
      <c r="M244" s="6"/>
      <c r="N244" s="10">
        <v>45.7</v>
      </c>
      <c r="O244" s="10"/>
      <c r="P244" s="6"/>
      <c r="Q244" s="85"/>
      <c r="R244" s="88"/>
      <c r="S244" s="15"/>
      <c r="T244" s="91"/>
      <c r="U244" s="42"/>
    </row>
    <row r="245" spans="1:21">
      <c r="A245" s="105"/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6">
        <v>6</v>
      </c>
      <c r="M245" s="6"/>
      <c r="N245" s="6"/>
      <c r="O245" s="10">
        <v>69</v>
      </c>
      <c r="P245" s="10"/>
      <c r="Q245" s="85"/>
      <c r="R245" s="88"/>
      <c r="S245" s="15"/>
      <c r="T245" s="91"/>
      <c r="U245" s="42"/>
    </row>
    <row r="246" spans="1:21">
      <c r="A246" s="105"/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6">
        <v>7</v>
      </c>
      <c r="M246" s="6"/>
      <c r="N246" s="10">
        <v>47</v>
      </c>
      <c r="O246" s="10"/>
      <c r="P246" s="6"/>
      <c r="Q246" s="85"/>
      <c r="R246" s="88"/>
      <c r="S246" s="15"/>
      <c r="T246" s="91"/>
      <c r="U246" s="42"/>
    </row>
    <row r="247" spans="1:21" ht="19.5" thickBot="1">
      <c r="A247" s="10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7">
        <v>8</v>
      </c>
      <c r="M247" s="7"/>
      <c r="N247" s="13">
        <v>46</v>
      </c>
      <c r="O247" s="11"/>
      <c r="P247" s="7"/>
      <c r="Q247" s="86"/>
      <c r="R247" s="89"/>
      <c r="S247" s="14"/>
      <c r="T247" s="92"/>
      <c r="U247" s="42"/>
    </row>
    <row r="248" spans="1:21">
      <c r="A248" s="104">
        <v>32</v>
      </c>
      <c r="B248" s="84" t="s">
        <v>52</v>
      </c>
      <c r="C248" s="84">
        <v>1959</v>
      </c>
      <c r="D248" s="84" t="s">
        <v>11</v>
      </c>
      <c r="E248" s="84">
        <v>2</v>
      </c>
      <c r="F248" s="84">
        <f>SUM(M248:O255)</f>
        <v>416.9</v>
      </c>
      <c r="G248" s="84">
        <f>H248+I248+J248+K248</f>
        <v>8</v>
      </c>
      <c r="H248" s="84">
        <f>COUNT(M248:M255)</f>
        <v>0</v>
      </c>
      <c r="I248" s="84">
        <f>COUNT(N248:N255)</f>
        <v>6</v>
      </c>
      <c r="J248" s="84">
        <f>COUNT(O248:O255)</f>
        <v>2</v>
      </c>
      <c r="K248" s="84">
        <f>COUNT(#REF!)</f>
        <v>0</v>
      </c>
      <c r="L248" s="5">
        <v>1</v>
      </c>
      <c r="M248" s="5"/>
      <c r="N248" s="5">
        <v>45.9</v>
      </c>
      <c r="O248" s="9"/>
      <c r="P248" s="9"/>
      <c r="Q248" s="84">
        <f>COUNT(M248:O255)</f>
        <v>8</v>
      </c>
      <c r="R248" s="87">
        <f>COUNT(P248:P255)</f>
        <v>0</v>
      </c>
      <c r="S248" s="16"/>
      <c r="T248" s="90"/>
      <c r="U248" s="42"/>
    </row>
    <row r="249" spans="1:21">
      <c r="A249" s="105"/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6">
        <v>2</v>
      </c>
      <c r="M249" s="6"/>
      <c r="N249" s="10"/>
      <c r="O249" s="10">
        <v>69.2</v>
      </c>
      <c r="P249" s="6"/>
      <c r="Q249" s="85"/>
      <c r="R249" s="88"/>
      <c r="S249" s="15"/>
      <c r="T249" s="91"/>
      <c r="U249" s="42"/>
    </row>
    <row r="250" spans="1:21">
      <c r="A250" s="105"/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6">
        <v>3</v>
      </c>
      <c r="M250" s="6"/>
      <c r="N250" s="10">
        <v>47.9</v>
      </c>
      <c r="O250" s="10"/>
      <c r="P250" s="6"/>
      <c r="Q250" s="85"/>
      <c r="R250" s="88"/>
      <c r="S250" s="15"/>
      <c r="T250" s="91"/>
      <c r="U250" s="42"/>
    </row>
    <row r="251" spans="1:21">
      <c r="A251" s="105"/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6">
        <v>4</v>
      </c>
      <c r="M251" s="6"/>
      <c r="N251" s="10">
        <v>45.5</v>
      </c>
      <c r="O251" s="10"/>
      <c r="P251" s="6"/>
      <c r="Q251" s="85"/>
      <c r="R251" s="88"/>
      <c r="S251" s="15"/>
      <c r="T251" s="91"/>
      <c r="U251" s="42"/>
    </row>
    <row r="252" spans="1:21">
      <c r="A252" s="105"/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6">
        <v>5</v>
      </c>
      <c r="M252" s="6"/>
      <c r="N252" s="10">
        <v>45.7</v>
      </c>
      <c r="O252" s="10"/>
      <c r="P252" s="6"/>
      <c r="Q252" s="85"/>
      <c r="R252" s="88"/>
      <c r="S252" s="15"/>
      <c r="T252" s="91"/>
      <c r="U252" s="42"/>
    </row>
    <row r="253" spans="1:21">
      <c r="A253" s="105"/>
      <c r="B253" s="85"/>
      <c r="C253" s="85"/>
      <c r="D253" s="85"/>
      <c r="E253" s="85"/>
      <c r="F253" s="85"/>
      <c r="G253" s="85"/>
      <c r="H253" s="85"/>
      <c r="I253" s="85"/>
      <c r="J253" s="85"/>
      <c r="K253" s="85"/>
      <c r="L253" s="6">
        <v>6</v>
      </c>
      <c r="M253" s="6"/>
      <c r="N253" s="6"/>
      <c r="O253" s="10">
        <v>69.5</v>
      </c>
      <c r="P253" s="10"/>
      <c r="Q253" s="85"/>
      <c r="R253" s="88"/>
      <c r="S253" s="15"/>
      <c r="T253" s="91"/>
      <c r="U253" s="42"/>
    </row>
    <row r="254" spans="1:21">
      <c r="A254" s="105"/>
      <c r="B254" s="85"/>
      <c r="C254" s="85"/>
      <c r="D254" s="85"/>
      <c r="E254" s="85"/>
      <c r="F254" s="85"/>
      <c r="G254" s="85"/>
      <c r="H254" s="85"/>
      <c r="I254" s="85"/>
      <c r="J254" s="85"/>
      <c r="K254" s="85"/>
      <c r="L254" s="6">
        <v>7</v>
      </c>
      <c r="M254" s="6"/>
      <c r="N254" s="10">
        <v>47.7</v>
      </c>
      <c r="O254" s="10"/>
      <c r="P254" s="6"/>
      <c r="Q254" s="85"/>
      <c r="R254" s="88"/>
      <c r="S254" s="15"/>
      <c r="T254" s="91"/>
      <c r="U254" s="42"/>
    </row>
    <row r="255" spans="1:21" ht="19.5" thickBot="1">
      <c r="A255" s="10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7">
        <v>8</v>
      </c>
      <c r="M255" s="7"/>
      <c r="N255" s="13">
        <v>45.5</v>
      </c>
      <c r="O255" s="11"/>
      <c r="P255" s="7"/>
      <c r="Q255" s="86"/>
      <c r="R255" s="89"/>
      <c r="S255" s="14"/>
      <c r="T255" s="92"/>
      <c r="U255" s="42"/>
    </row>
    <row r="256" spans="1:21" ht="18.75" customHeight="1">
      <c r="A256" s="104">
        <v>34</v>
      </c>
      <c r="B256" s="113" t="s">
        <v>53</v>
      </c>
      <c r="C256" s="84">
        <v>1959</v>
      </c>
      <c r="D256" s="84" t="s">
        <v>11</v>
      </c>
      <c r="E256" s="84">
        <v>2</v>
      </c>
      <c r="F256" s="84">
        <f>SUM(M256:O263)</f>
        <v>418.7</v>
      </c>
      <c r="G256" s="84">
        <f>H256+I256+J256+K256</f>
        <v>8</v>
      </c>
      <c r="H256" s="84">
        <f>COUNT(M256:M263)</f>
        <v>0</v>
      </c>
      <c r="I256" s="84">
        <f>COUNT(N256:N263)</f>
        <v>6</v>
      </c>
      <c r="J256" s="84">
        <f>COUNT(O256:O263)</f>
        <v>2</v>
      </c>
      <c r="K256" s="84">
        <f>COUNT(#REF!)</f>
        <v>0</v>
      </c>
      <c r="L256" s="5">
        <v>1</v>
      </c>
      <c r="M256" s="5"/>
      <c r="N256" s="5">
        <v>45.6</v>
      </c>
      <c r="O256" s="9"/>
      <c r="P256" s="9"/>
      <c r="Q256" s="84">
        <f>COUNT(M256:O263)</f>
        <v>8</v>
      </c>
      <c r="R256" s="87">
        <f>COUNT(P256:P263)</f>
        <v>0</v>
      </c>
      <c r="S256" s="16"/>
      <c r="T256" s="90"/>
      <c r="U256" s="42"/>
    </row>
    <row r="257" spans="1:21">
      <c r="A257" s="105"/>
      <c r="B257" s="100"/>
      <c r="C257" s="85"/>
      <c r="D257" s="85"/>
      <c r="E257" s="85"/>
      <c r="F257" s="85"/>
      <c r="G257" s="85"/>
      <c r="H257" s="85"/>
      <c r="I257" s="85"/>
      <c r="J257" s="85"/>
      <c r="K257" s="85"/>
      <c r="L257" s="6">
        <v>2</v>
      </c>
      <c r="M257" s="6"/>
      <c r="N257" s="10"/>
      <c r="O257" s="10">
        <v>69.599999999999994</v>
      </c>
      <c r="P257" s="6"/>
      <c r="Q257" s="85"/>
      <c r="R257" s="88"/>
      <c r="S257" s="15"/>
      <c r="T257" s="91"/>
      <c r="U257" s="42"/>
    </row>
    <row r="258" spans="1:21">
      <c r="A258" s="105"/>
      <c r="B258" s="100"/>
      <c r="C258" s="85"/>
      <c r="D258" s="85"/>
      <c r="E258" s="85"/>
      <c r="F258" s="85"/>
      <c r="G258" s="85"/>
      <c r="H258" s="85"/>
      <c r="I258" s="85"/>
      <c r="J258" s="85"/>
      <c r="K258" s="85"/>
      <c r="L258" s="6">
        <v>3</v>
      </c>
      <c r="M258" s="6"/>
      <c r="N258" s="10">
        <v>48.6</v>
      </c>
      <c r="O258" s="10"/>
      <c r="P258" s="6"/>
      <c r="Q258" s="85"/>
      <c r="R258" s="88"/>
      <c r="S258" s="15"/>
      <c r="T258" s="91"/>
      <c r="U258" s="42"/>
    </row>
    <row r="259" spans="1:21">
      <c r="A259" s="105"/>
      <c r="B259" s="100"/>
      <c r="C259" s="85"/>
      <c r="D259" s="85"/>
      <c r="E259" s="85"/>
      <c r="F259" s="85"/>
      <c r="G259" s="85"/>
      <c r="H259" s="85"/>
      <c r="I259" s="85"/>
      <c r="J259" s="85"/>
      <c r="K259" s="85"/>
      <c r="L259" s="6">
        <v>4</v>
      </c>
      <c r="M259" s="6"/>
      <c r="N259" s="10">
        <v>45.6</v>
      </c>
      <c r="O259" s="10"/>
      <c r="P259" s="6"/>
      <c r="Q259" s="85"/>
      <c r="R259" s="88"/>
      <c r="S259" s="15"/>
      <c r="T259" s="91"/>
      <c r="U259" s="42"/>
    </row>
    <row r="260" spans="1:21">
      <c r="A260" s="105"/>
      <c r="B260" s="100"/>
      <c r="C260" s="85"/>
      <c r="D260" s="85"/>
      <c r="E260" s="85"/>
      <c r="F260" s="85"/>
      <c r="G260" s="85"/>
      <c r="H260" s="85"/>
      <c r="I260" s="85"/>
      <c r="J260" s="85"/>
      <c r="K260" s="85"/>
      <c r="L260" s="6">
        <v>5</v>
      </c>
      <c r="M260" s="6"/>
      <c r="N260" s="10">
        <v>45.4</v>
      </c>
      <c r="O260" s="10"/>
      <c r="P260" s="6"/>
      <c r="Q260" s="85"/>
      <c r="R260" s="88"/>
      <c r="S260" s="15"/>
      <c r="T260" s="91"/>
      <c r="U260" s="42"/>
    </row>
    <row r="261" spans="1:21">
      <c r="A261" s="105"/>
      <c r="B261" s="100"/>
      <c r="C261" s="85"/>
      <c r="D261" s="85"/>
      <c r="E261" s="85"/>
      <c r="F261" s="85"/>
      <c r="G261" s="85"/>
      <c r="H261" s="85"/>
      <c r="I261" s="85"/>
      <c r="J261" s="85"/>
      <c r="K261" s="85"/>
      <c r="L261" s="6">
        <v>6</v>
      </c>
      <c r="M261" s="6"/>
      <c r="N261" s="6"/>
      <c r="O261" s="10">
        <v>69.900000000000006</v>
      </c>
      <c r="P261" s="10"/>
      <c r="Q261" s="85"/>
      <c r="R261" s="88"/>
      <c r="S261" s="15"/>
      <c r="T261" s="91"/>
      <c r="U261" s="42"/>
    </row>
    <row r="262" spans="1:21">
      <c r="A262" s="105"/>
      <c r="B262" s="100"/>
      <c r="C262" s="85"/>
      <c r="D262" s="85"/>
      <c r="E262" s="85"/>
      <c r="F262" s="85"/>
      <c r="G262" s="85"/>
      <c r="H262" s="85"/>
      <c r="I262" s="85"/>
      <c r="J262" s="85"/>
      <c r="K262" s="85"/>
      <c r="L262" s="6">
        <v>7</v>
      </c>
      <c r="M262" s="6"/>
      <c r="N262" s="10">
        <v>48.3</v>
      </c>
      <c r="O262" s="10"/>
      <c r="P262" s="6"/>
      <c r="Q262" s="85"/>
      <c r="R262" s="88"/>
      <c r="S262" s="15"/>
      <c r="T262" s="91"/>
      <c r="U262" s="42"/>
    </row>
    <row r="263" spans="1:21" ht="19.5" thickBot="1">
      <c r="A263" s="106"/>
      <c r="B263" s="114"/>
      <c r="C263" s="86"/>
      <c r="D263" s="86"/>
      <c r="E263" s="86"/>
      <c r="F263" s="86"/>
      <c r="G263" s="86"/>
      <c r="H263" s="86"/>
      <c r="I263" s="86"/>
      <c r="J263" s="86"/>
      <c r="K263" s="86"/>
      <c r="L263" s="7">
        <v>8</v>
      </c>
      <c r="M263" s="7"/>
      <c r="N263" s="13">
        <v>45.7</v>
      </c>
      <c r="O263" s="11"/>
      <c r="P263" s="7"/>
      <c r="Q263" s="86"/>
      <c r="R263" s="89"/>
      <c r="S263" s="14"/>
      <c r="T263" s="92"/>
      <c r="U263" s="42"/>
    </row>
    <row r="264" spans="1:21">
      <c r="A264" s="104">
        <v>36</v>
      </c>
      <c r="B264" s="84" t="s">
        <v>58</v>
      </c>
      <c r="C264" s="84">
        <v>1959</v>
      </c>
      <c r="D264" s="84" t="s">
        <v>11</v>
      </c>
      <c r="E264" s="84">
        <v>2</v>
      </c>
      <c r="F264" s="84">
        <f>SUM(M264:O271)</f>
        <v>413.6</v>
      </c>
      <c r="G264" s="84">
        <f>H264+I264+J264+K264</f>
        <v>8</v>
      </c>
      <c r="H264" s="84">
        <f>COUNT(M264:M271)</f>
        <v>0</v>
      </c>
      <c r="I264" s="84">
        <f>COUNT(N264:N271)</f>
        <v>6</v>
      </c>
      <c r="J264" s="84">
        <f>COUNT(O264:O271)</f>
        <v>2</v>
      </c>
      <c r="K264" s="84">
        <f>COUNT(#REF!)</f>
        <v>0</v>
      </c>
      <c r="L264" s="5">
        <v>1</v>
      </c>
      <c r="M264" s="5"/>
      <c r="N264" s="5">
        <v>45.1</v>
      </c>
      <c r="O264" s="9"/>
      <c r="P264" s="9"/>
      <c r="Q264" s="84">
        <f>COUNT(M264:O271)</f>
        <v>8</v>
      </c>
      <c r="R264" s="87">
        <f>COUNT(P264:P271)</f>
        <v>0</v>
      </c>
      <c r="S264" s="16"/>
      <c r="T264" s="90"/>
      <c r="U264" s="42"/>
    </row>
    <row r="265" spans="1:21">
      <c r="A265" s="105"/>
      <c r="B265" s="85"/>
      <c r="C265" s="85"/>
      <c r="D265" s="85"/>
      <c r="E265" s="85"/>
      <c r="F265" s="85"/>
      <c r="G265" s="85"/>
      <c r="H265" s="85"/>
      <c r="I265" s="85"/>
      <c r="J265" s="85"/>
      <c r="K265" s="85"/>
      <c r="L265" s="6">
        <v>2</v>
      </c>
      <c r="M265" s="6"/>
      <c r="N265" s="10"/>
      <c r="O265" s="10">
        <v>68.900000000000006</v>
      </c>
      <c r="P265" s="6"/>
      <c r="Q265" s="85"/>
      <c r="R265" s="88"/>
      <c r="S265" s="15"/>
      <c r="T265" s="91"/>
      <c r="U265" s="42"/>
    </row>
    <row r="266" spans="1:21">
      <c r="A266" s="105"/>
      <c r="B266" s="85"/>
      <c r="C266" s="85"/>
      <c r="D266" s="85"/>
      <c r="E266" s="85"/>
      <c r="F266" s="85"/>
      <c r="G266" s="85"/>
      <c r="H266" s="85"/>
      <c r="I266" s="85"/>
      <c r="J266" s="85"/>
      <c r="K266" s="85"/>
      <c r="L266" s="6">
        <v>3</v>
      </c>
      <c r="M266" s="6"/>
      <c r="N266" s="10">
        <v>47.3</v>
      </c>
      <c r="O266" s="10"/>
      <c r="P266" s="6"/>
      <c r="Q266" s="85"/>
      <c r="R266" s="88"/>
      <c r="S266" s="15"/>
      <c r="T266" s="91"/>
      <c r="U266" s="42"/>
    </row>
    <row r="267" spans="1:21">
      <c r="A267" s="105"/>
      <c r="B267" s="85"/>
      <c r="C267" s="85"/>
      <c r="D267" s="85"/>
      <c r="E267" s="85"/>
      <c r="F267" s="85"/>
      <c r="G267" s="85"/>
      <c r="H267" s="85"/>
      <c r="I267" s="85"/>
      <c r="J267" s="85"/>
      <c r="K267" s="85"/>
      <c r="L267" s="6">
        <v>4</v>
      </c>
      <c r="M267" s="6"/>
      <c r="N267" s="10">
        <v>45.2</v>
      </c>
      <c r="O267" s="10"/>
      <c r="P267" s="6"/>
      <c r="Q267" s="85"/>
      <c r="R267" s="88"/>
      <c r="S267" s="15"/>
      <c r="T267" s="91"/>
      <c r="U267" s="42"/>
    </row>
    <row r="268" spans="1:21">
      <c r="A268" s="105"/>
      <c r="B268" s="85"/>
      <c r="C268" s="85"/>
      <c r="D268" s="85"/>
      <c r="E268" s="85"/>
      <c r="F268" s="85"/>
      <c r="G268" s="85"/>
      <c r="H268" s="85"/>
      <c r="I268" s="85"/>
      <c r="J268" s="85"/>
      <c r="K268" s="85"/>
      <c r="L268" s="6">
        <v>5</v>
      </c>
      <c r="M268" s="6"/>
      <c r="N268" s="10">
        <v>45.4</v>
      </c>
      <c r="O268" s="10"/>
      <c r="P268" s="6"/>
      <c r="Q268" s="85"/>
      <c r="R268" s="88"/>
      <c r="S268" s="15"/>
      <c r="T268" s="91"/>
      <c r="U268" s="42"/>
    </row>
    <row r="269" spans="1:21">
      <c r="A269" s="105"/>
      <c r="B269" s="85"/>
      <c r="C269" s="85"/>
      <c r="D269" s="85"/>
      <c r="E269" s="85"/>
      <c r="F269" s="85"/>
      <c r="G269" s="85"/>
      <c r="H269" s="85"/>
      <c r="I269" s="85"/>
      <c r="J269" s="85"/>
      <c r="K269" s="85"/>
      <c r="L269" s="6">
        <v>6</v>
      </c>
      <c r="M269" s="6"/>
      <c r="N269" s="6"/>
      <c r="O269" s="10">
        <v>69.3</v>
      </c>
      <c r="P269" s="10"/>
      <c r="Q269" s="85"/>
      <c r="R269" s="88"/>
      <c r="S269" s="15"/>
      <c r="T269" s="91"/>
      <c r="U269" s="42"/>
    </row>
    <row r="270" spans="1:21">
      <c r="A270" s="105"/>
      <c r="B270" s="85"/>
      <c r="C270" s="85"/>
      <c r="D270" s="85"/>
      <c r="E270" s="85"/>
      <c r="F270" s="85"/>
      <c r="G270" s="85"/>
      <c r="H270" s="85"/>
      <c r="I270" s="85"/>
      <c r="J270" s="85"/>
      <c r="K270" s="85"/>
      <c r="L270" s="6">
        <v>7</v>
      </c>
      <c r="M270" s="6"/>
      <c r="N270" s="10">
        <v>47.3</v>
      </c>
      <c r="O270" s="10"/>
      <c r="P270" s="6"/>
      <c r="Q270" s="85"/>
      <c r="R270" s="88"/>
      <c r="S270" s="15"/>
      <c r="T270" s="91"/>
      <c r="U270" s="60"/>
    </row>
    <row r="271" spans="1:21" ht="19.5" thickBot="1">
      <c r="A271" s="10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7">
        <v>8</v>
      </c>
      <c r="M271" s="7"/>
      <c r="N271" s="13">
        <v>45.1</v>
      </c>
      <c r="O271" s="11"/>
      <c r="P271" s="7"/>
      <c r="Q271" s="86"/>
      <c r="R271" s="89"/>
      <c r="S271" s="14"/>
      <c r="T271" s="92"/>
      <c r="U271" s="42"/>
    </row>
    <row r="272" spans="1:21">
      <c r="A272" s="104">
        <v>37</v>
      </c>
      <c r="B272" s="84" t="s">
        <v>54</v>
      </c>
      <c r="C272" s="84">
        <v>1960</v>
      </c>
      <c r="D272" s="84" t="s">
        <v>11</v>
      </c>
      <c r="E272" s="84">
        <v>2</v>
      </c>
      <c r="F272" s="84">
        <f>SUM(M272:O279)</f>
        <v>420.7</v>
      </c>
      <c r="G272" s="84">
        <f>H272+I272+J272+K272</f>
        <v>8</v>
      </c>
      <c r="H272" s="84">
        <f>COUNT(M272:M279)</f>
        <v>0</v>
      </c>
      <c r="I272" s="84">
        <f>COUNT(N272:N279)</f>
        <v>6</v>
      </c>
      <c r="J272" s="84">
        <f>COUNT(O272:O279)</f>
        <v>2</v>
      </c>
      <c r="K272" s="84">
        <f>COUNT(#REF!)</f>
        <v>0</v>
      </c>
      <c r="L272" s="5">
        <v>1</v>
      </c>
      <c r="M272" s="5"/>
      <c r="N272" s="5">
        <v>46.2</v>
      </c>
      <c r="O272" s="9"/>
      <c r="P272" s="9"/>
      <c r="Q272" s="84">
        <f>COUNT(M272:O279)</f>
        <v>8</v>
      </c>
      <c r="R272" s="87">
        <f>COUNT(P272:P279)</f>
        <v>0</v>
      </c>
      <c r="S272" s="16"/>
      <c r="T272" s="90"/>
      <c r="U272" s="42"/>
    </row>
    <row r="273" spans="1:21">
      <c r="A273" s="105"/>
      <c r="B273" s="85"/>
      <c r="C273" s="85"/>
      <c r="D273" s="85"/>
      <c r="E273" s="85"/>
      <c r="F273" s="85"/>
      <c r="G273" s="85"/>
      <c r="H273" s="85"/>
      <c r="I273" s="85"/>
      <c r="J273" s="85"/>
      <c r="K273" s="85"/>
      <c r="L273" s="6">
        <v>2</v>
      </c>
      <c r="M273" s="6"/>
      <c r="N273" s="10"/>
      <c r="O273" s="10">
        <v>69.099999999999994</v>
      </c>
      <c r="P273" s="6"/>
      <c r="Q273" s="85"/>
      <c r="R273" s="88"/>
      <c r="S273" s="15"/>
      <c r="T273" s="91"/>
      <c r="U273" s="42"/>
    </row>
    <row r="274" spans="1:21">
      <c r="A274" s="105"/>
      <c r="B274" s="85"/>
      <c r="C274" s="85"/>
      <c r="D274" s="85"/>
      <c r="E274" s="85"/>
      <c r="F274" s="85"/>
      <c r="G274" s="85"/>
      <c r="H274" s="85"/>
      <c r="I274" s="85"/>
      <c r="J274" s="85"/>
      <c r="K274" s="85"/>
      <c r="L274" s="6">
        <v>3</v>
      </c>
      <c r="M274" s="6"/>
      <c r="N274" s="10">
        <v>49</v>
      </c>
      <c r="O274" s="10"/>
      <c r="P274" s="6"/>
      <c r="Q274" s="85"/>
      <c r="R274" s="88"/>
      <c r="S274" s="15"/>
      <c r="T274" s="91"/>
      <c r="U274" s="42"/>
    </row>
    <row r="275" spans="1:21">
      <c r="A275" s="105"/>
      <c r="B275" s="85"/>
      <c r="C275" s="85"/>
      <c r="D275" s="85"/>
      <c r="E275" s="85"/>
      <c r="F275" s="85"/>
      <c r="G275" s="85"/>
      <c r="H275" s="85"/>
      <c r="I275" s="85"/>
      <c r="J275" s="85"/>
      <c r="K275" s="85"/>
      <c r="L275" s="6">
        <v>4</v>
      </c>
      <c r="M275" s="6"/>
      <c r="N275" s="10">
        <v>46.5</v>
      </c>
      <c r="O275" s="10"/>
      <c r="P275" s="6"/>
      <c r="Q275" s="85"/>
      <c r="R275" s="88"/>
      <c r="S275" s="15"/>
      <c r="T275" s="91"/>
      <c r="U275" s="42"/>
    </row>
    <row r="276" spans="1:21">
      <c r="A276" s="105"/>
      <c r="B276" s="85"/>
      <c r="C276" s="85"/>
      <c r="D276" s="85"/>
      <c r="E276" s="85"/>
      <c r="F276" s="85"/>
      <c r="G276" s="85"/>
      <c r="H276" s="85"/>
      <c r="I276" s="85"/>
      <c r="J276" s="85"/>
      <c r="K276" s="85"/>
      <c r="L276" s="6">
        <v>5</v>
      </c>
      <c r="M276" s="6"/>
      <c r="N276" s="10">
        <v>46.2</v>
      </c>
      <c r="O276" s="10"/>
      <c r="P276" s="6"/>
      <c r="Q276" s="85"/>
      <c r="R276" s="88"/>
      <c r="S276" s="15"/>
      <c r="T276" s="91"/>
      <c r="U276" s="42"/>
    </row>
    <row r="277" spans="1:21">
      <c r="A277" s="105"/>
      <c r="B277" s="85"/>
      <c r="C277" s="85"/>
      <c r="D277" s="85"/>
      <c r="E277" s="85"/>
      <c r="F277" s="85"/>
      <c r="G277" s="85"/>
      <c r="H277" s="85"/>
      <c r="I277" s="85"/>
      <c r="J277" s="85"/>
      <c r="K277" s="85"/>
      <c r="L277" s="6">
        <v>6</v>
      </c>
      <c r="M277" s="6"/>
      <c r="N277" s="6"/>
      <c r="O277" s="10">
        <v>68.2</v>
      </c>
      <c r="P277" s="10"/>
      <c r="Q277" s="85"/>
      <c r="R277" s="88"/>
      <c r="S277" s="15"/>
      <c r="T277" s="91"/>
      <c r="U277" s="42"/>
    </row>
    <row r="278" spans="1:21">
      <c r="A278" s="105"/>
      <c r="B278" s="85"/>
      <c r="C278" s="85"/>
      <c r="D278" s="85"/>
      <c r="E278" s="85"/>
      <c r="F278" s="85"/>
      <c r="G278" s="85"/>
      <c r="H278" s="85"/>
      <c r="I278" s="85"/>
      <c r="J278" s="85"/>
      <c r="K278" s="85"/>
      <c r="L278" s="6">
        <v>7</v>
      </c>
      <c r="M278" s="6"/>
      <c r="N278" s="10">
        <v>49.1</v>
      </c>
      <c r="O278" s="10"/>
      <c r="P278" s="6"/>
      <c r="Q278" s="85"/>
      <c r="R278" s="88"/>
      <c r="S278" s="15"/>
      <c r="T278" s="91"/>
      <c r="U278" s="42"/>
    </row>
    <row r="279" spans="1:21" ht="19.5" thickBot="1">
      <c r="A279" s="10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7">
        <v>8</v>
      </c>
      <c r="M279" s="7"/>
      <c r="N279" s="13">
        <v>46.4</v>
      </c>
      <c r="O279" s="11"/>
      <c r="P279" s="7"/>
      <c r="Q279" s="86"/>
      <c r="R279" s="89"/>
      <c r="S279" s="14"/>
      <c r="T279" s="92"/>
      <c r="U279" s="42"/>
    </row>
    <row r="280" spans="1:21">
      <c r="A280" s="115">
        <v>38</v>
      </c>
      <c r="B280" s="84" t="s">
        <v>27</v>
      </c>
      <c r="C280" s="110">
        <v>1959</v>
      </c>
      <c r="D280" s="110" t="s">
        <v>11</v>
      </c>
      <c r="E280" s="110">
        <v>2</v>
      </c>
      <c r="F280" s="110">
        <f>SUM(N280:O287)</f>
        <v>414.7</v>
      </c>
      <c r="G280" s="110">
        <f>H280+I280+J280+K280</f>
        <v>8</v>
      </c>
      <c r="H280" s="110">
        <f>COUNT(M280:M287)</f>
        <v>0</v>
      </c>
      <c r="I280" s="110">
        <f t="shared" ref="I280:J280" si="3">COUNT(N280:N287)</f>
        <v>6</v>
      </c>
      <c r="J280" s="110">
        <f t="shared" si="3"/>
        <v>2</v>
      </c>
      <c r="K280" s="110">
        <f>COUNT(#REF!)</f>
        <v>0</v>
      </c>
      <c r="L280" s="9">
        <v>1</v>
      </c>
      <c r="M280" s="9"/>
      <c r="N280" s="9">
        <v>45.3</v>
      </c>
      <c r="O280" s="9"/>
      <c r="P280" s="9"/>
      <c r="Q280" s="113">
        <f>COUNT(M280:O287)</f>
        <v>8</v>
      </c>
      <c r="R280" s="87">
        <f>COUNT(P280:P287)</f>
        <v>0</v>
      </c>
      <c r="S280" s="16"/>
      <c r="T280" s="90"/>
      <c r="U280" s="42"/>
    </row>
    <row r="281" spans="1:21">
      <c r="A281" s="116"/>
      <c r="B281" s="85"/>
      <c r="C281" s="111"/>
      <c r="D281" s="111"/>
      <c r="E281" s="111"/>
      <c r="F281" s="111"/>
      <c r="G281" s="111"/>
      <c r="H281" s="111"/>
      <c r="I281" s="111"/>
      <c r="J281" s="111"/>
      <c r="K281" s="111"/>
      <c r="L281" s="10">
        <v>2</v>
      </c>
      <c r="M281" s="10"/>
      <c r="N281" s="10"/>
      <c r="O281" s="10">
        <v>68.8</v>
      </c>
      <c r="P281" s="10"/>
      <c r="Q281" s="100"/>
      <c r="R281" s="88"/>
      <c r="S281" s="15"/>
      <c r="T281" s="91"/>
      <c r="U281" s="42"/>
    </row>
    <row r="282" spans="1:21">
      <c r="A282" s="116"/>
      <c r="B282" s="85"/>
      <c r="C282" s="111"/>
      <c r="D282" s="111"/>
      <c r="E282" s="111"/>
      <c r="F282" s="111"/>
      <c r="G282" s="111"/>
      <c r="H282" s="111"/>
      <c r="I282" s="111"/>
      <c r="J282" s="111"/>
      <c r="K282" s="111"/>
      <c r="L282" s="10">
        <v>3</v>
      </c>
      <c r="M282" s="10"/>
      <c r="N282" s="10">
        <v>47.8</v>
      </c>
      <c r="O282" s="10"/>
      <c r="P282" s="10"/>
      <c r="Q282" s="100"/>
      <c r="R282" s="88"/>
      <c r="S282" s="15"/>
      <c r="T282" s="91"/>
      <c r="U282" s="42"/>
    </row>
    <row r="283" spans="1:21">
      <c r="A283" s="116"/>
      <c r="B283" s="85"/>
      <c r="C283" s="111"/>
      <c r="D283" s="111"/>
      <c r="E283" s="111"/>
      <c r="F283" s="111"/>
      <c r="G283" s="111"/>
      <c r="H283" s="111"/>
      <c r="I283" s="111"/>
      <c r="J283" s="111"/>
      <c r="K283" s="111"/>
      <c r="L283" s="10">
        <v>4</v>
      </c>
      <c r="M283" s="10"/>
      <c r="N283" s="10">
        <v>44.9</v>
      </c>
      <c r="O283" s="10"/>
      <c r="P283" s="10"/>
      <c r="Q283" s="100"/>
      <c r="R283" s="88"/>
      <c r="S283" s="15"/>
      <c r="T283" s="91"/>
      <c r="U283" s="42"/>
    </row>
    <row r="284" spans="1:21">
      <c r="A284" s="116"/>
      <c r="B284" s="85"/>
      <c r="C284" s="111"/>
      <c r="D284" s="111"/>
      <c r="E284" s="111"/>
      <c r="F284" s="111"/>
      <c r="G284" s="111"/>
      <c r="H284" s="111"/>
      <c r="I284" s="111"/>
      <c r="J284" s="111"/>
      <c r="K284" s="111"/>
      <c r="L284" s="10">
        <v>5</v>
      </c>
      <c r="M284" s="10"/>
      <c r="N284" s="10">
        <v>45.2</v>
      </c>
      <c r="O284" s="10"/>
      <c r="P284" s="10"/>
      <c r="Q284" s="100"/>
      <c r="R284" s="88"/>
      <c r="S284" s="15"/>
      <c r="T284" s="91"/>
      <c r="U284" s="42"/>
    </row>
    <row r="285" spans="1:21">
      <c r="A285" s="116"/>
      <c r="B285" s="85"/>
      <c r="C285" s="111"/>
      <c r="D285" s="111"/>
      <c r="E285" s="111"/>
      <c r="F285" s="111"/>
      <c r="G285" s="111"/>
      <c r="H285" s="111"/>
      <c r="I285" s="111"/>
      <c r="J285" s="111"/>
      <c r="K285" s="111"/>
      <c r="L285" s="10">
        <v>6</v>
      </c>
      <c r="M285" s="10"/>
      <c r="N285" s="10"/>
      <c r="O285" s="10">
        <v>68.7</v>
      </c>
      <c r="P285" s="10"/>
      <c r="Q285" s="100"/>
      <c r="R285" s="88"/>
      <c r="S285" s="15"/>
      <c r="T285" s="91"/>
      <c r="U285" s="42"/>
    </row>
    <row r="286" spans="1:21">
      <c r="A286" s="116"/>
      <c r="B286" s="85"/>
      <c r="C286" s="111"/>
      <c r="D286" s="111"/>
      <c r="E286" s="111"/>
      <c r="F286" s="111"/>
      <c r="G286" s="111"/>
      <c r="H286" s="111"/>
      <c r="I286" s="111"/>
      <c r="J286" s="111"/>
      <c r="K286" s="111"/>
      <c r="L286" s="10">
        <v>7</v>
      </c>
      <c r="M286" s="10"/>
      <c r="N286" s="10">
        <v>48.4</v>
      </c>
      <c r="O286" s="10"/>
      <c r="P286" s="10"/>
      <c r="Q286" s="100"/>
      <c r="R286" s="88"/>
      <c r="S286" s="15"/>
      <c r="T286" s="91"/>
      <c r="U286" s="42"/>
    </row>
    <row r="287" spans="1:21" ht="19.5" thickBot="1">
      <c r="A287" s="117"/>
      <c r="B287" s="86"/>
      <c r="C287" s="112"/>
      <c r="D287" s="112"/>
      <c r="E287" s="112"/>
      <c r="F287" s="112"/>
      <c r="G287" s="112"/>
      <c r="H287" s="112"/>
      <c r="I287" s="112"/>
      <c r="J287" s="112"/>
      <c r="K287" s="112"/>
      <c r="L287" s="13">
        <v>8</v>
      </c>
      <c r="M287" s="13"/>
      <c r="N287" s="13">
        <v>45.6</v>
      </c>
      <c r="O287" s="13"/>
      <c r="P287" s="13"/>
      <c r="Q287" s="114"/>
      <c r="R287" s="89"/>
      <c r="S287" s="14"/>
      <c r="T287" s="92"/>
      <c r="U287" s="42"/>
    </row>
    <row r="288" spans="1:21">
      <c r="A288" s="104">
        <v>39</v>
      </c>
      <c r="B288" s="84" t="s">
        <v>55</v>
      </c>
      <c r="C288" s="84">
        <v>1959</v>
      </c>
      <c r="D288" s="84" t="s">
        <v>11</v>
      </c>
      <c r="E288" s="84">
        <v>2</v>
      </c>
      <c r="F288" s="84">
        <f>SUM(M288:O295)</f>
        <v>410.5</v>
      </c>
      <c r="G288" s="84">
        <f>H288+I288+J288+K288</f>
        <v>8</v>
      </c>
      <c r="H288" s="84">
        <f>COUNT(M288:M295)</f>
        <v>0</v>
      </c>
      <c r="I288" s="84">
        <f>COUNT(N288:N295)</f>
        <v>6</v>
      </c>
      <c r="J288" s="84">
        <f>COUNT(O288:O295)</f>
        <v>2</v>
      </c>
      <c r="K288" s="84">
        <f>COUNT(#REF!)</f>
        <v>0</v>
      </c>
      <c r="L288" s="5">
        <v>1</v>
      </c>
      <c r="M288" s="5"/>
      <c r="N288" s="5">
        <v>44.7</v>
      </c>
      <c r="O288" s="9"/>
      <c r="P288" s="9"/>
      <c r="Q288" s="84">
        <f>COUNT(M288:O295)</f>
        <v>8</v>
      </c>
      <c r="R288" s="87">
        <f>COUNT(P288:P295)</f>
        <v>0</v>
      </c>
      <c r="S288" s="16"/>
      <c r="T288" s="90"/>
      <c r="U288" s="42"/>
    </row>
    <row r="289" spans="1:21">
      <c r="A289" s="105"/>
      <c r="B289" s="85"/>
      <c r="C289" s="85"/>
      <c r="D289" s="85"/>
      <c r="E289" s="85"/>
      <c r="F289" s="85"/>
      <c r="G289" s="85"/>
      <c r="H289" s="85"/>
      <c r="I289" s="85"/>
      <c r="J289" s="85"/>
      <c r="K289" s="85"/>
      <c r="L289" s="6">
        <v>2</v>
      </c>
      <c r="M289" s="6"/>
      <c r="N289" s="10"/>
      <c r="O289" s="10">
        <v>68.8</v>
      </c>
      <c r="P289" s="6"/>
      <c r="Q289" s="85"/>
      <c r="R289" s="88"/>
      <c r="S289" s="15"/>
      <c r="T289" s="91"/>
      <c r="U289" s="42"/>
    </row>
    <row r="290" spans="1:21">
      <c r="A290" s="105"/>
      <c r="B290" s="85"/>
      <c r="C290" s="85"/>
      <c r="D290" s="85"/>
      <c r="E290" s="85"/>
      <c r="F290" s="85"/>
      <c r="G290" s="85"/>
      <c r="H290" s="85"/>
      <c r="I290" s="85"/>
      <c r="J290" s="85"/>
      <c r="K290" s="85"/>
      <c r="L290" s="6">
        <v>3</v>
      </c>
      <c r="M290" s="6"/>
      <c r="N290" s="10">
        <f>1.8+6.8+12+16.5+9.9</f>
        <v>47</v>
      </c>
      <c r="O290" s="12"/>
      <c r="P290" s="6"/>
      <c r="Q290" s="85"/>
      <c r="R290" s="88"/>
      <c r="S290" s="15"/>
      <c r="T290" s="91"/>
      <c r="U290" s="42"/>
    </row>
    <row r="291" spans="1:21">
      <c r="A291" s="105"/>
      <c r="B291" s="85"/>
      <c r="C291" s="85"/>
      <c r="D291" s="85"/>
      <c r="E291" s="85"/>
      <c r="F291" s="85"/>
      <c r="G291" s="85"/>
      <c r="H291" s="85"/>
      <c r="I291" s="85"/>
      <c r="J291" s="85"/>
      <c r="K291" s="85"/>
      <c r="L291" s="6">
        <v>4</v>
      </c>
      <c r="M291" s="6"/>
      <c r="N291" s="10">
        <v>44.6</v>
      </c>
      <c r="O291" s="10"/>
      <c r="P291" s="6"/>
      <c r="Q291" s="85"/>
      <c r="R291" s="88"/>
      <c r="S291" s="15"/>
      <c r="T291" s="91"/>
      <c r="U291" s="42"/>
    </row>
    <row r="292" spans="1:21">
      <c r="A292" s="105"/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6">
        <v>5</v>
      </c>
      <c r="M292" s="6"/>
      <c r="N292" s="10">
        <v>45</v>
      </c>
      <c r="O292" s="10"/>
      <c r="P292" s="6"/>
      <c r="Q292" s="85"/>
      <c r="R292" s="88"/>
      <c r="S292" s="15"/>
      <c r="T292" s="91"/>
      <c r="U292" s="42"/>
    </row>
    <row r="293" spans="1:21">
      <c r="A293" s="105"/>
      <c r="B293" s="85"/>
      <c r="C293" s="85"/>
      <c r="D293" s="85"/>
      <c r="E293" s="85"/>
      <c r="F293" s="85"/>
      <c r="G293" s="85"/>
      <c r="H293" s="85"/>
      <c r="I293" s="85"/>
      <c r="J293" s="85"/>
      <c r="K293" s="85"/>
      <c r="L293" s="6">
        <v>6</v>
      </c>
      <c r="M293" s="6"/>
      <c r="N293" s="6"/>
      <c r="O293" s="10">
        <v>67.599999999999994</v>
      </c>
      <c r="P293" s="10"/>
      <c r="Q293" s="85"/>
      <c r="R293" s="88"/>
      <c r="S293" s="15"/>
      <c r="T293" s="91"/>
      <c r="U293" s="42"/>
    </row>
    <row r="294" spans="1:21">
      <c r="A294" s="105"/>
      <c r="B294" s="85"/>
      <c r="C294" s="85"/>
      <c r="D294" s="85"/>
      <c r="E294" s="85"/>
      <c r="F294" s="85"/>
      <c r="G294" s="85"/>
      <c r="H294" s="85"/>
      <c r="I294" s="85"/>
      <c r="J294" s="85"/>
      <c r="K294" s="85"/>
      <c r="L294" s="6">
        <v>7</v>
      </c>
      <c r="M294" s="6"/>
      <c r="N294" s="10">
        <v>47.8</v>
      </c>
      <c r="O294" s="10"/>
      <c r="P294" s="6"/>
      <c r="Q294" s="85"/>
      <c r="R294" s="88"/>
      <c r="S294" s="15"/>
      <c r="T294" s="91"/>
      <c r="U294" s="42"/>
    </row>
    <row r="295" spans="1:21" ht="19.5" thickBot="1">
      <c r="A295" s="10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7">
        <v>8</v>
      </c>
      <c r="M295" s="7"/>
      <c r="N295" s="13">
        <v>45</v>
      </c>
      <c r="O295" s="11"/>
      <c r="P295" s="7"/>
      <c r="Q295" s="86"/>
      <c r="R295" s="89"/>
      <c r="S295" s="14"/>
      <c r="T295" s="92"/>
      <c r="U295" s="42"/>
    </row>
    <row r="296" spans="1:21">
      <c r="A296" s="104">
        <v>40</v>
      </c>
      <c r="B296" s="84" t="s">
        <v>56</v>
      </c>
      <c r="C296" s="84">
        <v>1959</v>
      </c>
      <c r="D296" s="84" t="s">
        <v>11</v>
      </c>
      <c r="E296" s="84">
        <v>2</v>
      </c>
      <c r="F296" s="84">
        <f>SUM(M296:O303)</f>
        <v>409.09999999999997</v>
      </c>
      <c r="G296" s="84">
        <f>H296+I296+J296+K296</f>
        <v>8</v>
      </c>
      <c r="H296" s="84">
        <f>COUNT(M296:M303)</f>
        <v>0</v>
      </c>
      <c r="I296" s="84">
        <f>COUNT(N296:N303)</f>
        <v>6</v>
      </c>
      <c r="J296" s="84">
        <f>COUNT(O296:O303)</f>
        <v>2</v>
      </c>
      <c r="K296" s="84">
        <f>COUNT(#REF!)</f>
        <v>0</v>
      </c>
      <c r="L296" s="5">
        <v>1</v>
      </c>
      <c r="M296" s="5"/>
      <c r="N296" s="5">
        <v>45.6</v>
      </c>
      <c r="O296" s="9"/>
      <c r="P296" s="9"/>
      <c r="Q296" s="84">
        <f>COUNT(M296:O303)</f>
        <v>8</v>
      </c>
      <c r="R296" s="87">
        <f>COUNT(P296:P303)</f>
        <v>0</v>
      </c>
      <c r="S296" s="16"/>
      <c r="T296" s="90"/>
      <c r="U296" s="42"/>
    </row>
    <row r="297" spans="1:21">
      <c r="A297" s="105"/>
      <c r="B297" s="85"/>
      <c r="C297" s="85"/>
      <c r="D297" s="85"/>
      <c r="E297" s="85"/>
      <c r="F297" s="85"/>
      <c r="G297" s="85"/>
      <c r="H297" s="85"/>
      <c r="I297" s="85"/>
      <c r="J297" s="85"/>
      <c r="K297" s="85"/>
      <c r="L297" s="6">
        <v>2</v>
      </c>
      <c r="M297" s="6"/>
      <c r="N297" s="10"/>
      <c r="O297" s="10">
        <v>66.599999999999994</v>
      </c>
      <c r="P297" s="6"/>
      <c r="Q297" s="85"/>
      <c r="R297" s="88"/>
      <c r="S297" s="15"/>
      <c r="T297" s="91"/>
      <c r="U297" s="42"/>
    </row>
    <row r="298" spans="1:21">
      <c r="A298" s="105"/>
      <c r="B298" s="85"/>
      <c r="C298" s="85"/>
      <c r="D298" s="85"/>
      <c r="E298" s="85"/>
      <c r="F298" s="85"/>
      <c r="G298" s="85"/>
      <c r="H298" s="85"/>
      <c r="I298" s="85"/>
      <c r="J298" s="85"/>
      <c r="K298" s="85"/>
      <c r="L298" s="6">
        <v>3</v>
      </c>
      <c r="M298" s="6"/>
      <c r="N298" s="10">
        <v>46.2</v>
      </c>
      <c r="O298" s="12"/>
      <c r="P298" s="6"/>
      <c r="Q298" s="85"/>
      <c r="R298" s="88"/>
      <c r="S298" s="15"/>
      <c r="T298" s="91"/>
      <c r="U298" s="42"/>
    </row>
    <row r="299" spans="1:21">
      <c r="A299" s="105"/>
      <c r="B299" s="85"/>
      <c r="C299" s="85"/>
      <c r="D299" s="85"/>
      <c r="E299" s="85"/>
      <c r="F299" s="85"/>
      <c r="G299" s="85"/>
      <c r="H299" s="85"/>
      <c r="I299" s="85"/>
      <c r="J299" s="85"/>
      <c r="K299" s="85"/>
      <c r="L299" s="6">
        <v>4</v>
      </c>
      <c r="M299" s="6"/>
      <c r="N299" s="10">
        <v>45.9</v>
      </c>
      <c r="O299" s="10"/>
      <c r="P299" s="6"/>
      <c r="Q299" s="85"/>
      <c r="R299" s="88"/>
      <c r="S299" s="15"/>
      <c r="T299" s="91"/>
      <c r="U299" s="42"/>
    </row>
    <row r="300" spans="1:21">
      <c r="A300" s="105"/>
      <c r="B300" s="85"/>
      <c r="C300" s="85"/>
      <c r="D300" s="85"/>
      <c r="E300" s="85"/>
      <c r="F300" s="85"/>
      <c r="G300" s="85"/>
      <c r="H300" s="85"/>
      <c r="I300" s="85"/>
      <c r="J300" s="85"/>
      <c r="K300" s="85"/>
      <c r="L300" s="6">
        <v>5</v>
      </c>
      <c r="M300" s="6"/>
      <c r="N300" s="10">
        <v>45.5</v>
      </c>
      <c r="O300" s="10"/>
      <c r="P300" s="6"/>
      <c r="Q300" s="85"/>
      <c r="R300" s="88"/>
      <c r="S300" s="15"/>
      <c r="T300" s="91"/>
      <c r="U300" s="42"/>
    </row>
    <row r="301" spans="1:21">
      <c r="A301" s="105"/>
      <c r="B301" s="85"/>
      <c r="C301" s="85"/>
      <c r="D301" s="85"/>
      <c r="E301" s="85"/>
      <c r="F301" s="85"/>
      <c r="G301" s="85"/>
      <c r="H301" s="85"/>
      <c r="I301" s="85"/>
      <c r="J301" s="85"/>
      <c r="K301" s="85"/>
      <c r="L301" s="6">
        <v>6</v>
      </c>
      <c r="M301" s="6"/>
      <c r="N301" s="6"/>
      <c r="O301" s="10">
        <v>67.099999999999994</v>
      </c>
      <c r="P301" s="10"/>
      <c r="Q301" s="85"/>
      <c r="R301" s="88"/>
      <c r="S301" s="15"/>
      <c r="T301" s="91"/>
      <c r="U301" s="42"/>
    </row>
    <row r="302" spans="1:21">
      <c r="A302" s="105"/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6">
        <v>7</v>
      </c>
      <c r="M302" s="6"/>
      <c r="N302" s="10">
        <v>46.3</v>
      </c>
      <c r="O302" s="10"/>
      <c r="P302" s="6"/>
      <c r="Q302" s="85"/>
      <c r="R302" s="88"/>
      <c r="S302" s="15"/>
      <c r="T302" s="91"/>
      <c r="U302" s="42"/>
    </row>
    <row r="303" spans="1:21" ht="19.5" thickBot="1">
      <c r="A303" s="10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7">
        <v>8</v>
      </c>
      <c r="M303" s="7"/>
      <c r="N303" s="13">
        <v>45.9</v>
      </c>
      <c r="O303" s="11"/>
      <c r="P303" s="7"/>
      <c r="Q303" s="86"/>
      <c r="R303" s="89"/>
      <c r="S303" s="14"/>
      <c r="T303" s="92"/>
      <c r="U303" s="42"/>
    </row>
    <row r="304" spans="1:21">
      <c r="A304" s="104">
        <v>41</v>
      </c>
      <c r="B304" s="84" t="s">
        <v>57</v>
      </c>
      <c r="C304" s="84">
        <v>1959</v>
      </c>
      <c r="D304" s="84" t="s">
        <v>11</v>
      </c>
      <c r="E304" s="84">
        <v>2</v>
      </c>
      <c r="F304" s="84">
        <f>SUM(M304:O311)</f>
        <v>410.6</v>
      </c>
      <c r="G304" s="84">
        <f>H304+I304+J304+K304</f>
        <v>8</v>
      </c>
      <c r="H304" s="84">
        <f>COUNT(M304:M311)</f>
        <v>0</v>
      </c>
      <c r="I304" s="84">
        <f>COUNT(N304:N311)</f>
        <v>6</v>
      </c>
      <c r="J304" s="84">
        <f>COUNT(O304:O311)</f>
        <v>2</v>
      </c>
      <c r="K304" s="84">
        <f>COUNT(#REF!)</f>
        <v>0</v>
      </c>
      <c r="L304" s="5">
        <v>1</v>
      </c>
      <c r="M304" s="5"/>
      <c r="N304" s="5">
        <v>45</v>
      </c>
      <c r="O304" s="9"/>
      <c r="P304" s="9"/>
      <c r="Q304" s="84">
        <f>COUNT(M304:O311)</f>
        <v>8</v>
      </c>
      <c r="R304" s="87">
        <f>COUNT(P304:P311)</f>
        <v>0</v>
      </c>
      <c r="S304" s="16"/>
      <c r="T304" s="90"/>
      <c r="U304" s="42"/>
    </row>
    <row r="305" spans="1:21">
      <c r="A305" s="105"/>
      <c r="B305" s="85"/>
      <c r="C305" s="85"/>
      <c r="D305" s="85"/>
      <c r="E305" s="85"/>
      <c r="F305" s="85"/>
      <c r="G305" s="85"/>
      <c r="H305" s="85"/>
      <c r="I305" s="85"/>
      <c r="J305" s="85"/>
      <c r="K305" s="85"/>
      <c r="L305" s="6">
        <v>2</v>
      </c>
      <c r="M305" s="6"/>
      <c r="N305" s="10"/>
      <c r="O305" s="10">
        <v>68</v>
      </c>
      <c r="P305" s="6"/>
      <c r="Q305" s="85"/>
      <c r="R305" s="88"/>
      <c r="S305" s="15"/>
      <c r="T305" s="91"/>
      <c r="U305" s="42"/>
    </row>
    <row r="306" spans="1:21">
      <c r="A306" s="105"/>
      <c r="B306" s="85"/>
      <c r="C306" s="85"/>
      <c r="D306" s="85"/>
      <c r="E306" s="85"/>
      <c r="F306" s="85"/>
      <c r="G306" s="85"/>
      <c r="H306" s="85"/>
      <c r="I306" s="85"/>
      <c r="J306" s="85"/>
      <c r="K306" s="85"/>
      <c r="L306" s="6">
        <v>3</v>
      </c>
      <c r="M306" s="6"/>
      <c r="N306" s="10">
        <v>47.9</v>
      </c>
      <c r="O306" s="12"/>
      <c r="P306" s="6"/>
      <c r="Q306" s="85"/>
      <c r="R306" s="88"/>
      <c r="S306" s="15"/>
      <c r="T306" s="91"/>
      <c r="U306" s="42"/>
    </row>
    <row r="307" spans="1:21">
      <c r="A307" s="105"/>
      <c r="B307" s="85"/>
      <c r="C307" s="85"/>
      <c r="D307" s="85"/>
      <c r="E307" s="85"/>
      <c r="F307" s="85"/>
      <c r="G307" s="85"/>
      <c r="H307" s="85"/>
      <c r="I307" s="85"/>
      <c r="J307" s="85"/>
      <c r="K307" s="85"/>
      <c r="L307" s="6">
        <v>4</v>
      </c>
      <c r="M307" s="6"/>
      <c r="N307" s="10">
        <v>44.7</v>
      </c>
      <c r="O307" s="10"/>
      <c r="P307" s="6"/>
      <c r="Q307" s="85"/>
      <c r="R307" s="88"/>
      <c r="S307" s="15"/>
      <c r="T307" s="91"/>
      <c r="U307" s="42"/>
    </row>
    <row r="308" spans="1:21">
      <c r="A308" s="105"/>
      <c r="B308" s="85"/>
      <c r="C308" s="85"/>
      <c r="D308" s="85"/>
      <c r="E308" s="85"/>
      <c r="F308" s="85"/>
      <c r="G308" s="85"/>
      <c r="H308" s="85"/>
      <c r="I308" s="85"/>
      <c r="J308" s="85"/>
      <c r="K308" s="85"/>
      <c r="L308" s="6">
        <v>5</v>
      </c>
      <c r="M308" s="6"/>
      <c r="N308" s="10">
        <v>44.8</v>
      </c>
      <c r="O308" s="10"/>
      <c r="P308" s="6"/>
      <c r="Q308" s="85"/>
      <c r="R308" s="88"/>
      <c r="S308" s="15"/>
      <c r="T308" s="91"/>
      <c r="U308" s="42"/>
    </row>
    <row r="309" spans="1:21">
      <c r="A309" s="105"/>
      <c r="B309" s="85"/>
      <c r="C309" s="85"/>
      <c r="D309" s="85"/>
      <c r="E309" s="85"/>
      <c r="F309" s="85"/>
      <c r="G309" s="85"/>
      <c r="H309" s="85"/>
      <c r="I309" s="85"/>
      <c r="J309" s="85"/>
      <c r="K309" s="85"/>
      <c r="L309" s="6">
        <v>6</v>
      </c>
      <c r="M309" s="6"/>
      <c r="N309" s="6"/>
      <c r="O309" s="10">
        <v>67.900000000000006</v>
      </c>
      <c r="P309" s="10"/>
      <c r="Q309" s="85"/>
      <c r="R309" s="88"/>
      <c r="S309" s="15"/>
      <c r="T309" s="91"/>
      <c r="U309" s="42"/>
    </row>
    <row r="310" spans="1:21">
      <c r="A310" s="105"/>
      <c r="B310" s="85"/>
      <c r="C310" s="85"/>
      <c r="D310" s="85"/>
      <c r="E310" s="85"/>
      <c r="F310" s="85"/>
      <c r="G310" s="85"/>
      <c r="H310" s="85"/>
      <c r="I310" s="85"/>
      <c r="J310" s="85"/>
      <c r="K310" s="85"/>
      <c r="L310" s="6">
        <v>7</v>
      </c>
      <c r="M310" s="6"/>
      <c r="N310" s="10">
        <v>47.9</v>
      </c>
      <c r="O310" s="10"/>
      <c r="P310" s="6"/>
      <c r="Q310" s="85"/>
      <c r="R310" s="88"/>
      <c r="S310" s="15"/>
      <c r="T310" s="91"/>
      <c r="U310" s="42"/>
    </row>
    <row r="311" spans="1:21" ht="19.5" thickBot="1">
      <c r="A311" s="10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7">
        <v>8</v>
      </c>
      <c r="M311" s="7"/>
      <c r="N311" s="13">
        <v>44.4</v>
      </c>
      <c r="O311" s="11"/>
      <c r="P311" s="7"/>
      <c r="Q311" s="86"/>
      <c r="R311" s="89"/>
      <c r="S311" s="14"/>
      <c r="T311" s="92"/>
      <c r="U311" s="42"/>
    </row>
    <row r="312" spans="1:21">
      <c r="A312" s="126">
        <v>42</v>
      </c>
      <c r="B312" s="129" t="s">
        <v>28</v>
      </c>
      <c r="C312" s="129">
        <v>1961</v>
      </c>
      <c r="D312" s="129" t="s">
        <v>29</v>
      </c>
      <c r="E312" s="129">
        <v>2</v>
      </c>
      <c r="F312" s="94">
        <f>SUM(M312:O319)</f>
        <v>307.5</v>
      </c>
      <c r="G312" s="94">
        <f>H312+I312+J312+K312</f>
        <v>8</v>
      </c>
      <c r="H312" s="94">
        <f>COUNT(M312:M319)</f>
        <v>0</v>
      </c>
      <c r="I312" s="94">
        <f>COUNT(N312:N319)</f>
        <v>6</v>
      </c>
      <c r="J312" s="94">
        <f>COUNT(O312:O319)</f>
        <v>2</v>
      </c>
      <c r="K312" s="94">
        <f>COUNT(#REF!)</f>
        <v>0</v>
      </c>
      <c r="L312" s="18">
        <v>1</v>
      </c>
      <c r="M312" s="18"/>
      <c r="N312" s="18">
        <v>35.6</v>
      </c>
      <c r="O312" s="18"/>
      <c r="P312" s="18"/>
      <c r="Q312" s="94">
        <f>COUNT(M312:O319)</f>
        <v>8</v>
      </c>
      <c r="R312" s="96">
        <f>COUNT(P312:P319)</f>
        <v>0</v>
      </c>
      <c r="S312" s="19"/>
      <c r="T312" s="146"/>
      <c r="U312" s="46"/>
    </row>
    <row r="313" spans="1:21">
      <c r="A313" s="127"/>
      <c r="B313" s="130"/>
      <c r="C313" s="130"/>
      <c r="D313" s="130"/>
      <c r="E313" s="130"/>
      <c r="F313" s="93"/>
      <c r="G313" s="93"/>
      <c r="H313" s="93"/>
      <c r="I313" s="93"/>
      <c r="J313" s="93"/>
      <c r="K313" s="93"/>
      <c r="L313" s="21">
        <v>2</v>
      </c>
      <c r="M313" s="21"/>
      <c r="N313" s="21">
        <v>37.299999999999997</v>
      </c>
      <c r="O313" s="21"/>
      <c r="P313" s="21"/>
      <c r="Q313" s="93"/>
      <c r="R313" s="97"/>
      <c r="S313" s="22"/>
      <c r="T313" s="147"/>
      <c r="U313" s="46"/>
    </row>
    <row r="314" spans="1:21">
      <c r="A314" s="127"/>
      <c r="B314" s="130"/>
      <c r="C314" s="130"/>
      <c r="D314" s="130"/>
      <c r="E314" s="130"/>
      <c r="F314" s="93"/>
      <c r="G314" s="93"/>
      <c r="H314" s="93"/>
      <c r="I314" s="93"/>
      <c r="J314" s="93"/>
      <c r="K314" s="93"/>
      <c r="L314" s="21">
        <v>3</v>
      </c>
      <c r="M314" s="21"/>
      <c r="N314" s="21"/>
      <c r="O314" s="21">
        <v>44.9</v>
      </c>
      <c r="P314" s="21"/>
      <c r="Q314" s="93"/>
      <c r="R314" s="97"/>
      <c r="S314" s="22"/>
      <c r="T314" s="147"/>
      <c r="U314" s="46" t="s">
        <v>131</v>
      </c>
    </row>
    <row r="315" spans="1:21">
      <c r="A315" s="127"/>
      <c r="B315" s="130"/>
      <c r="C315" s="130"/>
      <c r="D315" s="130"/>
      <c r="E315" s="130"/>
      <c r="F315" s="93"/>
      <c r="G315" s="93"/>
      <c r="H315" s="93"/>
      <c r="I315" s="93"/>
      <c r="J315" s="93"/>
      <c r="K315" s="93"/>
      <c r="L315" s="21">
        <v>4</v>
      </c>
      <c r="M315" s="21"/>
      <c r="N315" s="21">
        <v>35.5</v>
      </c>
      <c r="O315" s="21"/>
      <c r="P315" s="21"/>
      <c r="Q315" s="93"/>
      <c r="R315" s="97"/>
      <c r="S315" s="22"/>
      <c r="T315" s="147"/>
      <c r="U315" s="46"/>
    </row>
    <row r="316" spans="1:21">
      <c r="A316" s="127"/>
      <c r="B316" s="130"/>
      <c r="C316" s="130"/>
      <c r="D316" s="130"/>
      <c r="E316" s="130"/>
      <c r="F316" s="93"/>
      <c r="G316" s="93"/>
      <c r="H316" s="93"/>
      <c r="I316" s="93"/>
      <c r="J316" s="93"/>
      <c r="K316" s="93"/>
      <c r="L316" s="21">
        <v>5</v>
      </c>
      <c r="M316" s="21"/>
      <c r="N316" s="21">
        <v>36</v>
      </c>
      <c r="O316" s="21"/>
      <c r="P316" s="21"/>
      <c r="Q316" s="93"/>
      <c r="R316" s="97"/>
      <c r="S316" s="22"/>
      <c r="T316" s="147"/>
      <c r="U316" s="46"/>
    </row>
    <row r="317" spans="1:21">
      <c r="A317" s="127"/>
      <c r="B317" s="130"/>
      <c r="C317" s="130"/>
      <c r="D317" s="130"/>
      <c r="E317" s="130"/>
      <c r="F317" s="93"/>
      <c r="G317" s="93"/>
      <c r="H317" s="93"/>
      <c r="I317" s="93"/>
      <c r="J317" s="93"/>
      <c r="K317" s="93"/>
      <c r="L317" s="21">
        <v>6</v>
      </c>
      <c r="M317" s="21"/>
      <c r="N317" s="21">
        <v>37.6</v>
      </c>
      <c r="O317" s="21"/>
      <c r="P317" s="21"/>
      <c r="Q317" s="93"/>
      <c r="R317" s="97"/>
      <c r="S317" s="22"/>
      <c r="T317" s="147"/>
      <c r="U317" s="46"/>
    </row>
    <row r="318" spans="1:21">
      <c r="A318" s="127"/>
      <c r="B318" s="130"/>
      <c r="C318" s="130"/>
      <c r="D318" s="130"/>
      <c r="E318" s="130"/>
      <c r="F318" s="93"/>
      <c r="G318" s="93"/>
      <c r="H318" s="93"/>
      <c r="I318" s="93"/>
      <c r="J318" s="93"/>
      <c r="K318" s="93"/>
      <c r="L318" s="21">
        <v>7</v>
      </c>
      <c r="M318" s="21"/>
      <c r="N318" s="21"/>
      <c r="O318" s="21">
        <v>44.9</v>
      </c>
      <c r="P318" s="21"/>
      <c r="Q318" s="93"/>
      <c r="R318" s="97"/>
      <c r="S318" s="22"/>
      <c r="T318" s="147"/>
      <c r="U318" s="46"/>
    </row>
    <row r="319" spans="1:21" ht="19.5" thickBot="1">
      <c r="A319" s="128"/>
      <c r="B319" s="131"/>
      <c r="C319" s="131"/>
      <c r="D319" s="131"/>
      <c r="E319" s="131"/>
      <c r="F319" s="95"/>
      <c r="G319" s="95"/>
      <c r="H319" s="95"/>
      <c r="I319" s="95"/>
      <c r="J319" s="95"/>
      <c r="K319" s="95"/>
      <c r="L319" s="25">
        <v>8</v>
      </c>
      <c r="M319" s="25"/>
      <c r="N319" s="25">
        <v>35.700000000000003</v>
      </c>
      <c r="O319" s="25"/>
      <c r="P319" s="25"/>
      <c r="Q319" s="95"/>
      <c r="R319" s="98"/>
      <c r="S319" s="26"/>
      <c r="T319" s="148"/>
      <c r="U319" s="46"/>
    </row>
    <row r="320" spans="1:21">
      <c r="A320" s="104">
        <v>43</v>
      </c>
      <c r="B320" s="84" t="s">
        <v>59</v>
      </c>
      <c r="C320" s="84">
        <v>1961</v>
      </c>
      <c r="D320" s="84" t="s">
        <v>11</v>
      </c>
      <c r="E320" s="84">
        <v>2</v>
      </c>
      <c r="F320" s="84">
        <f>SUM(M320:O327)</f>
        <v>410.7</v>
      </c>
      <c r="G320" s="84">
        <f>H320+I320+J320+K320</f>
        <v>8</v>
      </c>
      <c r="H320" s="84">
        <f>COUNT(M320:M327)</f>
        <v>0</v>
      </c>
      <c r="I320" s="84">
        <f>COUNT(N320:N327)</f>
        <v>5</v>
      </c>
      <c r="J320" s="84">
        <f>COUNT(O320:O327)</f>
        <v>3</v>
      </c>
      <c r="K320" s="84">
        <f>COUNT(#REF!)</f>
        <v>0</v>
      </c>
      <c r="L320" s="5">
        <v>1</v>
      </c>
      <c r="M320" s="5"/>
      <c r="N320" s="5">
        <v>45.7</v>
      </c>
      <c r="O320" s="9"/>
      <c r="P320" s="9"/>
      <c r="Q320" s="84">
        <f>COUNT(M320:O327)</f>
        <v>8</v>
      </c>
      <c r="R320" s="87">
        <f>COUNT(P320:P327)</f>
        <v>0</v>
      </c>
      <c r="S320" s="16"/>
      <c r="T320" s="90"/>
      <c r="U320" s="42"/>
    </row>
    <row r="321" spans="1:21">
      <c r="A321" s="105"/>
      <c r="B321" s="85"/>
      <c r="C321" s="85"/>
      <c r="D321" s="85"/>
      <c r="E321" s="85"/>
      <c r="F321" s="85"/>
      <c r="G321" s="85"/>
      <c r="H321" s="85"/>
      <c r="I321" s="85"/>
      <c r="J321" s="85"/>
      <c r="K321" s="85"/>
      <c r="L321" s="6">
        <v>2</v>
      </c>
      <c r="M321" s="6"/>
      <c r="N321" s="10"/>
      <c r="O321" s="10">
        <v>66.8</v>
      </c>
      <c r="P321" s="6"/>
      <c r="Q321" s="85"/>
      <c r="R321" s="88"/>
      <c r="S321" s="15"/>
      <c r="T321" s="91"/>
      <c r="U321" s="42"/>
    </row>
    <row r="322" spans="1:21">
      <c r="A322" s="105"/>
      <c r="B322" s="85"/>
      <c r="C322" s="85"/>
      <c r="D322" s="85"/>
      <c r="E322" s="85"/>
      <c r="F322" s="85"/>
      <c r="G322" s="85"/>
      <c r="H322" s="85"/>
      <c r="I322" s="85"/>
      <c r="J322" s="85"/>
      <c r="K322" s="85"/>
      <c r="L322" s="6">
        <v>3</v>
      </c>
      <c r="M322" s="6"/>
      <c r="N322" s="10"/>
      <c r="O322" s="12">
        <v>58.3</v>
      </c>
      <c r="P322" s="6"/>
      <c r="Q322" s="85"/>
      <c r="R322" s="88"/>
      <c r="S322" s="15"/>
      <c r="T322" s="91"/>
      <c r="U322" s="42"/>
    </row>
    <row r="323" spans="1:21">
      <c r="A323" s="105"/>
      <c r="B323" s="85"/>
      <c r="C323" s="85"/>
      <c r="D323" s="85"/>
      <c r="E323" s="85"/>
      <c r="F323" s="85"/>
      <c r="G323" s="85"/>
      <c r="H323" s="85"/>
      <c r="I323" s="85"/>
      <c r="J323" s="85"/>
      <c r="K323" s="85"/>
      <c r="L323" s="6">
        <v>4</v>
      </c>
      <c r="M323" s="6"/>
      <c r="N323" s="10">
        <v>45.1</v>
      </c>
      <c r="O323" s="10"/>
      <c r="P323" s="6"/>
      <c r="Q323" s="85"/>
      <c r="R323" s="88"/>
      <c r="S323" s="15"/>
      <c r="T323" s="91"/>
      <c r="U323" s="42"/>
    </row>
    <row r="324" spans="1:21">
      <c r="A324" s="105"/>
      <c r="B324" s="85"/>
      <c r="C324" s="85"/>
      <c r="D324" s="85"/>
      <c r="E324" s="85"/>
      <c r="F324" s="85"/>
      <c r="G324" s="85"/>
      <c r="H324" s="85"/>
      <c r="I324" s="85"/>
      <c r="J324" s="85"/>
      <c r="K324" s="85"/>
      <c r="L324" s="6">
        <v>5</v>
      </c>
      <c r="M324" s="6"/>
      <c r="N324" s="10">
        <v>45.7</v>
      </c>
      <c r="O324" s="10"/>
      <c r="P324" s="6"/>
      <c r="Q324" s="85"/>
      <c r="R324" s="88"/>
      <c r="S324" s="15"/>
      <c r="T324" s="91"/>
      <c r="U324" s="42"/>
    </row>
    <row r="325" spans="1:21">
      <c r="A325" s="105"/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6">
        <v>6</v>
      </c>
      <c r="M325" s="6"/>
      <c r="N325" s="6">
        <v>46.9</v>
      </c>
      <c r="O325" s="10"/>
      <c r="P325" s="10"/>
      <c r="Q325" s="85"/>
      <c r="R325" s="88"/>
      <c r="S325" s="15"/>
      <c r="T325" s="91"/>
      <c r="U325" s="42"/>
    </row>
    <row r="326" spans="1:21">
      <c r="A326" s="105"/>
      <c r="B326" s="85"/>
      <c r="C326" s="85"/>
      <c r="D326" s="85"/>
      <c r="E326" s="85"/>
      <c r="F326" s="85"/>
      <c r="G326" s="85"/>
      <c r="H326" s="85"/>
      <c r="I326" s="85"/>
      <c r="J326" s="85"/>
      <c r="K326" s="85"/>
      <c r="L326" s="6">
        <v>7</v>
      </c>
      <c r="M326" s="6"/>
      <c r="N326" s="10"/>
      <c r="O326" s="10">
        <v>56.4</v>
      </c>
      <c r="P326" s="6"/>
      <c r="Q326" s="85"/>
      <c r="R326" s="88"/>
      <c r="S326" s="15"/>
      <c r="T326" s="91"/>
      <c r="U326" s="42"/>
    </row>
    <row r="327" spans="1:21" ht="19.5" thickBot="1">
      <c r="A327" s="10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7">
        <v>8</v>
      </c>
      <c r="M327" s="7"/>
      <c r="N327" s="13">
        <v>45.8</v>
      </c>
      <c r="O327" s="11"/>
      <c r="P327" s="7"/>
      <c r="Q327" s="86"/>
      <c r="R327" s="89"/>
      <c r="S327" s="14"/>
      <c r="T327" s="92"/>
      <c r="U327" s="42"/>
    </row>
    <row r="328" spans="1:21">
      <c r="A328" s="107">
        <v>44</v>
      </c>
      <c r="B328" s="94" t="s">
        <v>60</v>
      </c>
      <c r="C328" s="94">
        <v>1961</v>
      </c>
      <c r="D328" s="94" t="s">
        <v>11</v>
      </c>
      <c r="E328" s="94">
        <v>2</v>
      </c>
      <c r="F328" s="94">
        <f>SUM(M328:P335)</f>
        <v>390.09999999999997</v>
      </c>
      <c r="G328" s="94">
        <f>H328+I328+J328+K328+R328</f>
        <v>8</v>
      </c>
      <c r="H328" s="94">
        <f>COUNT(M328:M335)</f>
        <v>0</v>
      </c>
      <c r="I328" s="94">
        <f>COUNT(N328:N335)</f>
        <v>6</v>
      </c>
      <c r="J328" s="94">
        <f>COUNT(O328:O335)</f>
        <v>1</v>
      </c>
      <c r="K328" s="94">
        <f>COUNT(#REF!)</f>
        <v>0</v>
      </c>
      <c r="L328" s="17">
        <v>1</v>
      </c>
      <c r="M328" s="17"/>
      <c r="N328" s="17"/>
      <c r="O328" s="18"/>
      <c r="P328" s="18">
        <v>45.9</v>
      </c>
      <c r="Q328" s="94">
        <f>COUNT(M328:O335)</f>
        <v>7</v>
      </c>
      <c r="R328" s="96">
        <f>COUNT(P328:P335)</f>
        <v>1</v>
      </c>
      <c r="S328" s="19"/>
      <c r="T328" s="146"/>
      <c r="U328" s="42"/>
    </row>
    <row r="329" spans="1:21">
      <c r="A329" s="108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20">
        <v>2</v>
      </c>
      <c r="M329" s="20"/>
      <c r="N329" s="21">
        <v>47.1</v>
      </c>
      <c r="O329" s="21"/>
      <c r="P329" s="20"/>
      <c r="Q329" s="93"/>
      <c r="R329" s="97"/>
      <c r="S329" s="22"/>
      <c r="T329" s="147"/>
      <c r="U329" s="42"/>
    </row>
    <row r="330" spans="1:21">
      <c r="A330" s="108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20">
        <v>3</v>
      </c>
      <c r="M330" s="20"/>
      <c r="N330" s="21">
        <v>56.7</v>
      </c>
      <c r="O330" s="27"/>
      <c r="P330" s="20"/>
      <c r="Q330" s="93"/>
      <c r="R330" s="97"/>
      <c r="S330" s="22"/>
      <c r="T330" s="147"/>
      <c r="U330" s="42"/>
    </row>
    <row r="331" spans="1:21">
      <c r="A331" s="108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20">
        <v>4</v>
      </c>
      <c r="M331" s="20"/>
      <c r="N331" s="21">
        <v>45</v>
      </c>
      <c r="O331" s="21"/>
      <c r="P331" s="20"/>
      <c r="Q331" s="93"/>
      <c r="R331" s="97"/>
      <c r="S331" s="22"/>
      <c r="T331" s="147"/>
      <c r="U331" s="42"/>
    </row>
    <row r="332" spans="1:21">
      <c r="A332" s="108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20">
        <v>5</v>
      </c>
      <c r="M332" s="20"/>
      <c r="N332" s="21">
        <v>45.7</v>
      </c>
      <c r="O332" s="21"/>
      <c r="P332" s="20"/>
      <c r="Q332" s="93"/>
      <c r="R332" s="97"/>
      <c r="S332" s="22"/>
      <c r="T332" s="147"/>
      <c r="U332" s="42"/>
    </row>
    <row r="333" spans="1:21">
      <c r="A333" s="108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20">
        <v>6</v>
      </c>
      <c r="M333" s="20"/>
      <c r="N333" s="20">
        <v>46.9</v>
      </c>
      <c r="O333" s="21"/>
      <c r="P333" s="21"/>
      <c r="Q333" s="93"/>
      <c r="R333" s="97"/>
      <c r="S333" s="22"/>
      <c r="T333" s="147"/>
      <c r="U333" s="42"/>
    </row>
    <row r="334" spans="1:21">
      <c r="A334" s="108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20">
        <v>7</v>
      </c>
      <c r="M334" s="20"/>
      <c r="N334" s="21"/>
      <c r="O334" s="21">
        <v>57.5</v>
      </c>
      <c r="P334" s="20"/>
      <c r="Q334" s="93"/>
      <c r="R334" s="97"/>
      <c r="S334" s="22"/>
      <c r="T334" s="147"/>
      <c r="U334" s="42"/>
    </row>
    <row r="335" spans="1:21" ht="19.5" thickBot="1">
      <c r="A335" s="109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24">
        <v>8</v>
      </c>
      <c r="M335" s="24"/>
      <c r="N335" s="25">
        <v>45.3</v>
      </c>
      <c r="O335" s="28"/>
      <c r="P335" s="24"/>
      <c r="Q335" s="95"/>
      <c r="R335" s="98"/>
      <c r="S335" s="26"/>
      <c r="T335" s="148"/>
      <c r="U335" s="42"/>
    </row>
    <row r="336" spans="1:21">
      <c r="A336" s="104">
        <v>45</v>
      </c>
      <c r="B336" s="84" t="s">
        <v>85</v>
      </c>
      <c r="C336" s="84">
        <v>1960</v>
      </c>
      <c r="D336" s="84" t="s">
        <v>11</v>
      </c>
      <c r="E336" s="84">
        <v>2</v>
      </c>
      <c r="F336" s="84">
        <f>SUM(M336:O343)</f>
        <v>411.9</v>
      </c>
      <c r="G336" s="84">
        <f>H336+I336+J336+K336</f>
        <v>8</v>
      </c>
      <c r="H336" s="84">
        <f>COUNT(M336:M343)</f>
        <v>0</v>
      </c>
      <c r="I336" s="84">
        <f>COUNT(N336:N343)</f>
        <v>6</v>
      </c>
      <c r="J336" s="84">
        <f>COUNT(O336:O343)</f>
        <v>2</v>
      </c>
      <c r="K336" s="84">
        <f>COUNT(#REF!)</f>
        <v>0</v>
      </c>
      <c r="L336" s="5">
        <v>1</v>
      </c>
      <c r="M336" s="5"/>
      <c r="N336" s="5">
        <v>45</v>
      </c>
      <c r="O336" s="9"/>
      <c r="P336" s="9"/>
      <c r="Q336" s="84">
        <f>COUNT(M336:O343)</f>
        <v>8</v>
      </c>
      <c r="R336" s="87">
        <f>COUNT(P336:P343)</f>
        <v>0</v>
      </c>
      <c r="S336" s="16"/>
      <c r="T336" s="90"/>
      <c r="U336" s="42"/>
    </row>
    <row r="337" spans="1:21">
      <c r="A337" s="105"/>
      <c r="B337" s="85"/>
      <c r="C337" s="85"/>
      <c r="D337" s="85"/>
      <c r="E337" s="85"/>
      <c r="F337" s="85"/>
      <c r="G337" s="85"/>
      <c r="H337" s="85"/>
      <c r="I337" s="85"/>
      <c r="J337" s="85"/>
      <c r="K337" s="85"/>
      <c r="L337" s="6">
        <v>2</v>
      </c>
      <c r="M337" s="6"/>
      <c r="N337" s="10"/>
      <c r="O337" s="10">
        <v>67.400000000000006</v>
      </c>
      <c r="P337" s="6"/>
      <c r="Q337" s="85"/>
      <c r="R337" s="88"/>
      <c r="S337" s="15"/>
      <c r="T337" s="91"/>
      <c r="U337" s="42"/>
    </row>
    <row r="338" spans="1:21">
      <c r="A338" s="105"/>
      <c r="B338" s="85"/>
      <c r="C338" s="85"/>
      <c r="D338" s="85"/>
      <c r="E338" s="85"/>
      <c r="F338" s="85"/>
      <c r="G338" s="85"/>
      <c r="H338" s="85"/>
      <c r="I338" s="85"/>
      <c r="J338" s="85"/>
      <c r="K338" s="85"/>
      <c r="L338" s="6">
        <v>3</v>
      </c>
      <c r="M338" s="6"/>
      <c r="N338" s="10">
        <v>47.9</v>
      </c>
      <c r="O338" s="12"/>
      <c r="P338" s="6"/>
      <c r="Q338" s="85"/>
      <c r="R338" s="88"/>
      <c r="S338" s="15"/>
      <c r="T338" s="91"/>
      <c r="U338" s="42"/>
    </row>
    <row r="339" spans="1:21">
      <c r="A339" s="105"/>
      <c r="B339" s="85"/>
      <c r="C339" s="85"/>
      <c r="D339" s="85"/>
      <c r="E339" s="85"/>
      <c r="F339" s="85"/>
      <c r="G339" s="85"/>
      <c r="H339" s="85"/>
      <c r="I339" s="85"/>
      <c r="J339" s="85"/>
      <c r="K339" s="85"/>
      <c r="L339" s="6">
        <v>4</v>
      </c>
      <c r="M339" s="6"/>
      <c r="N339" s="10">
        <v>45.4</v>
      </c>
      <c r="O339" s="10"/>
      <c r="P339" s="6"/>
      <c r="Q339" s="85"/>
      <c r="R339" s="88"/>
      <c r="S339" s="15"/>
      <c r="T339" s="91"/>
      <c r="U339" s="42"/>
    </row>
    <row r="340" spans="1:21">
      <c r="A340" s="105"/>
      <c r="B340" s="85"/>
      <c r="C340" s="85"/>
      <c r="D340" s="85"/>
      <c r="E340" s="85"/>
      <c r="F340" s="85"/>
      <c r="G340" s="85"/>
      <c r="H340" s="85"/>
      <c r="I340" s="85"/>
      <c r="J340" s="85"/>
      <c r="K340" s="85"/>
      <c r="L340" s="6">
        <v>5</v>
      </c>
      <c r="M340" s="6"/>
      <c r="N340" s="10">
        <v>46.2</v>
      </c>
      <c r="O340" s="10"/>
      <c r="P340" s="6"/>
      <c r="Q340" s="85"/>
      <c r="R340" s="88"/>
      <c r="S340" s="15"/>
      <c r="T340" s="91"/>
      <c r="U340" s="42"/>
    </row>
    <row r="341" spans="1:21">
      <c r="A341" s="105"/>
      <c r="B341" s="85"/>
      <c r="C341" s="85"/>
      <c r="D341" s="85"/>
      <c r="E341" s="85"/>
      <c r="F341" s="85"/>
      <c r="G341" s="85"/>
      <c r="H341" s="85"/>
      <c r="I341" s="85"/>
      <c r="J341" s="85"/>
      <c r="K341" s="85"/>
      <c r="L341" s="6">
        <v>6</v>
      </c>
      <c r="M341" s="6"/>
      <c r="N341" s="6"/>
      <c r="O341" s="10">
        <v>67.099999999999994</v>
      </c>
      <c r="P341" s="10"/>
      <c r="Q341" s="85"/>
      <c r="R341" s="88"/>
      <c r="S341" s="15"/>
      <c r="T341" s="91"/>
      <c r="U341" s="42"/>
    </row>
    <row r="342" spans="1:21">
      <c r="A342" s="105"/>
      <c r="B342" s="85"/>
      <c r="C342" s="85"/>
      <c r="D342" s="85"/>
      <c r="E342" s="85"/>
      <c r="F342" s="85"/>
      <c r="G342" s="85"/>
      <c r="H342" s="85"/>
      <c r="I342" s="85"/>
      <c r="J342" s="85"/>
      <c r="K342" s="85"/>
      <c r="L342" s="6">
        <v>7</v>
      </c>
      <c r="M342" s="6"/>
      <c r="N342" s="10">
        <v>47</v>
      </c>
      <c r="O342" s="10"/>
      <c r="P342" s="6"/>
      <c r="Q342" s="85"/>
      <c r="R342" s="88"/>
      <c r="S342" s="15"/>
      <c r="T342" s="91"/>
      <c r="U342" s="42"/>
    </row>
    <row r="343" spans="1:21" ht="19.5" thickBot="1">
      <c r="A343" s="10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7">
        <v>8</v>
      </c>
      <c r="M343" s="7"/>
      <c r="N343" s="13">
        <v>45.9</v>
      </c>
      <c r="O343" s="11"/>
      <c r="P343" s="7"/>
      <c r="Q343" s="86"/>
      <c r="R343" s="89"/>
      <c r="S343" s="14"/>
      <c r="T343" s="92"/>
      <c r="U343" s="42"/>
    </row>
    <row r="344" spans="1:21">
      <c r="A344" s="104">
        <v>46</v>
      </c>
      <c r="B344" s="84" t="s">
        <v>61</v>
      </c>
      <c r="C344" s="84">
        <v>1958</v>
      </c>
      <c r="D344" s="84" t="s">
        <v>11</v>
      </c>
      <c r="E344" s="84">
        <v>2</v>
      </c>
      <c r="F344" s="84">
        <f>SUM(M344:O353)</f>
        <v>369.6</v>
      </c>
      <c r="G344" s="84">
        <f>H344+I344+J344+K344</f>
        <v>10</v>
      </c>
      <c r="H344" s="84">
        <f>COUNT(M344:M353)</f>
        <v>4</v>
      </c>
      <c r="I344" s="84">
        <f>COUNT(N344:N353)</f>
        <v>6</v>
      </c>
      <c r="J344" s="84">
        <f>COUNT(O344:O353)</f>
        <v>0</v>
      </c>
      <c r="K344" s="84">
        <f>COUNT(#REF!)</f>
        <v>0</v>
      </c>
      <c r="L344" s="5">
        <v>1</v>
      </c>
      <c r="M344" s="5"/>
      <c r="N344" s="5">
        <v>44.3</v>
      </c>
      <c r="O344" s="9"/>
      <c r="P344" s="9"/>
      <c r="Q344" s="84">
        <f>COUNT(M344:O353)</f>
        <v>10</v>
      </c>
      <c r="R344" s="87">
        <f>COUNT(P344:P353)</f>
        <v>0</v>
      </c>
      <c r="S344" s="16"/>
      <c r="T344" s="90"/>
      <c r="U344" s="42"/>
    </row>
    <row r="345" spans="1:21">
      <c r="A345" s="105"/>
      <c r="B345" s="85"/>
      <c r="C345" s="85"/>
      <c r="D345" s="85"/>
      <c r="E345" s="85"/>
      <c r="F345" s="85"/>
      <c r="G345" s="85"/>
      <c r="H345" s="85"/>
      <c r="I345" s="85"/>
      <c r="J345" s="85"/>
      <c r="K345" s="85"/>
      <c r="L345" s="6">
        <v>2</v>
      </c>
      <c r="M345" s="6">
        <v>28.3</v>
      </c>
      <c r="N345" s="10"/>
      <c r="O345" s="10"/>
      <c r="P345" s="6"/>
      <c r="Q345" s="85"/>
      <c r="R345" s="88"/>
      <c r="S345" s="15"/>
      <c r="T345" s="91"/>
      <c r="U345" s="42"/>
    </row>
    <row r="346" spans="1:21">
      <c r="A346" s="105"/>
      <c r="B346" s="85"/>
      <c r="C346" s="85"/>
      <c r="D346" s="85"/>
      <c r="E346" s="85"/>
      <c r="F346" s="85"/>
      <c r="G346" s="85"/>
      <c r="H346" s="85"/>
      <c r="I346" s="85"/>
      <c r="J346" s="85"/>
      <c r="K346" s="85"/>
      <c r="L346" s="6" t="s">
        <v>12</v>
      </c>
      <c r="M346" s="6">
        <v>19.7</v>
      </c>
      <c r="N346" s="10"/>
      <c r="O346" s="10"/>
      <c r="P346" s="6"/>
      <c r="Q346" s="85"/>
      <c r="R346" s="88"/>
      <c r="S346" s="15"/>
      <c r="T346" s="91"/>
      <c r="U346" s="42"/>
    </row>
    <row r="347" spans="1:21">
      <c r="A347" s="105"/>
      <c r="B347" s="85"/>
      <c r="C347" s="85"/>
      <c r="D347" s="85"/>
      <c r="E347" s="85"/>
      <c r="F347" s="85"/>
      <c r="G347" s="85"/>
      <c r="H347" s="85"/>
      <c r="I347" s="85"/>
      <c r="J347" s="85"/>
      <c r="K347" s="85"/>
      <c r="L347" s="6">
        <v>3</v>
      </c>
      <c r="M347" s="6"/>
      <c r="N347" s="10">
        <v>47.6</v>
      </c>
      <c r="O347" s="6"/>
      <c r="P347" s="6"/>
      <c r="Q347" s="85"/>
      <c r="R347" s="88"/>
      <c r="S347" s="15"/>
      <c r="T347" s="91"/>
      <c r="U347" s="42"/>
    </row>
    <row r="348" spans="1:21">
      <c r="A348" s="105"/>
      <c r="B348" s="85"/>
      <c r="C348" s="85"/>
      <c r="D348" s="85"/>
      <c r="E348" s="85"/>
      <c r="F348" s="85"/>
      <c r="G348" s="85"/>
      <c r="H348" s="85"/>
      <c r="I348" s="85"/>
      <c r="J348" s="85"/>
      <c r="K348" s="85"/>
      <c r="L348" s="6">
        <v>4</v>
      </c>
      <c r="M348" s="6"/>
      <c r="N348" s="10">
        <v>44.5</v>
      </c>
      <c r="O348" s="10"/>
      <c r="P348" s="6"/>
      <c r="Q348" s="85"/>
      <c r="R348" s="88"/>
      <c r="S348" s="15"/>
      <c r="T348" s="91"/>
      <c r="U348" s="42"/>
    </row>
    <row r="349" spans="1:21">
      <c r="A349" s="105"/>
      <c r="B349" s="85"/>
      <c r="C349" s="85"/>
      <c r="D349" s="85"/>
      <c r="E349" s="85"/>
      <c r="F349" s="85"/>
      <c r="G349" s="85"/>
      <c r="H349" s="85"/>
      <c r="I349" s="85"/>
      <c r="J349" s="85"/>
      <c r="K349" s="85"/>
      <c r="L349" s="6">
        <v>5</v>
      </c>
      <c r="M349" s="6"/>
      <c r="N349" s="10">
        <v>44.7</v>
      </c>
      <c r="O349" s="10"/>
      <c r="P349" s="6"/>
      <c r="Q349" s="85"/>
      <c r="R349" s="88"/>
      <c r="S349" s="15"/>
      <c r="T349" s="91"/>
      <c r="U349" s="42"/>
    </row>
    <row r="350" spans="1:21">
      <c r="A350" s="105"/>
      <c r="B350" s="85"/>
      <c r="C350" s="85"/>
      <c r="D350" s="85"/>
      <c r="E350" s="85"/>
      <c r="F350" s="85"/>
      <c r="G350" s="85"/>
      <c r="H350" s="85"/>
      <c r="I350" s="85"/>
      <c r="J350" s="85"/>
      <c r="K350" s="85"/>
      <c r="L350" s="6">
        <v>6</v>
      </c>
      <c r="M350" s="6">
        <v>28.7</v>
      </c>
      <c r="N350" s="6"/>
      <c r="O350" s="10"/>
      <c r="P350" s="10"/>
      <c r="Q350" s="85"/>
      <c r="R350" s="88"/>
      <c r="S350" s="15"/>
      <c r="T350" s="91"/>
      <c r="U350" s="42"/>
    </row>
    <row r="351" spans="1:21">
      <c r="A351" s="105"/>
      <c r="B351" s="85"/>
      <c r="C351" s="85"/>
      <c r="D351" s="85"/>
      <c r="E351" s="85"/>
      <c r="F351" s="85"/>
      <c r="G351" s="85"/>
      <c r="H351" s="85"/>
      <c r="I351" s="85"/>
      <c r="J351" s="85"/>
      <c r="K351" s="85"/>
      <c r="L351" s="6" t="s">
        <v>21</v>
      </c>
      <c r="M351" s="6">
        <v>20.100000000000001</v>
      </c>
      <c r="N351" s="6"/>
      <c r="O351" s="10"/>
      <c r="P351" s="10"/>
      <c r="Q351" s="85"/>
      <c r="R351" s="88"/>
      <c r="S351" s="15"/>
      <c r="T351" s="91"/>
      <c r="U351" s="42"/>
    </row>
    <row r="352" spans="1:21">
      <c r="A352" s="105"/>
      <c r="B352" s="85"/>
      <c r="C352" s="85"/>
      <c r="D352" s="85"/>
      <c r="E352" s="85"/>
      <c r="F352" s="85"/>
      <c r="G352" s="85"/>
      <c r="H352" s="85"/>
      <c r="I352" s="85"/>
      <c r="J352" s="85"/>
      <c r="K352" s="85"/>
      <c r="L352" s="6">
        <v>7</v>
      </c>
      <c r="M352" s="6"/>
      <c r="N352" s="10">
        <v>47.4</v>
      </c>
      <c r="O352" s="10"/>
      <c r="P352" s="6"/>
      <c r="Q352" s="85"/>
      <c r="R352" s="88"/>
      <c r="S352" s="15"/>
      <c r="T352" s="91"/>
      <c r="U352" s="42"/>
    </row>
    <row r="353" spans="1:21" ht="19.5" thickBot="1">
      <c r="A353" s="10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7">
        <v>8</v>
      </c>
      <c r="M353" s="7"/>
      <c r="N353" s="13">
        <v>44.3</v>
      </c>
      <c r="O353" s="11"/>
      <c r="P353" s="7"/>
      <c r="Q353" s="86"/>
      <c r="R353" s="89"/>
      <c r="S353" s="14"/>
      <c r="T353" s="92"/>
      <c r="U353" s="42"/>
    </row>
    <row r="354" spans="1:21">
      <c r="A354" s="104">
        <v>47</v>
      </c>
      <c r="B354" s="84" t="s">
        <v>30</v>
      </c>
      <c r="C354" s="84">
        <v>1962</v>
      </c>
      <c r="D354" s="84" t="s">
        <v>11</v>
      </c>
      <c r="E354" s="84">
        <v>2</v>
      </c>
      <c r="F354" s="84">
        <f>SUM(M354:O361)</f>
        <v>372.7</v>
      </c>
      <c r="G354" s="84">
        <f>H354+I354+J354+K354</f>
        <v>8</v>
      </c>
      <c r="H354" s="84">
        <f>COUNT(M354:M361)</f>
        <v>0</v>
      </c>
      <c r="I354" s="84">
        <f>COUNT(N354:N361)</f>
        <v>6</v>
      </c>
      <c r="J354" s="84">
        <f>COUNT(O354:O361)</f>
        <v>2</v>
      </c>
      <c r="K354" s="84">
        <f>COUNT(#REF!)</f>
        <v>0</v>
      </c>
      <c r="L354" s="5">
        <v>1</v>
      </c>
      <c r="M354" s="5"/>
      <c r="N354" s="5">
        <v>42.4</v>
      </c>
      <c r="O354" s="9"/>
      <c r="P354" s="9"/>
      <c r="Q354" s="84">
        <f>COUNT(M354:O361)</f>
        <v>8</v>
      </c>
      <c r="R354" s="87">
        <f>COUNT(P354:P361)</f>
        <v>0</v>
      </c>
      <c r="S354" s="16"/>
      <c r="T354" s="90"/>
      <c r="U354" s="42"/>
    </row>
    <row r="355" spans="1:21">
      <c r="A355" s="105"/>
      <c r="B355" s="85"/>
      <c r="C355" s="85"/>
      <c r="D355" s="85"/>
      <c r="E355" s="85"/>
      <c r="F355" s="85"/>
      <c r="G355" s="85"/>
      <c r="H355" s="85"/>
      <c r="I355" s="85"/>
      <c r="J355" s="85"/>
      <c r="K355" s="85"/>
      <c r="L355" s="6">
        <v>2</v>
      </c>
      <c r="M355" s="6"/>
      <c r="N355" s="10">
        <v>44.4</v>
      </c>
      <c r="O355" s="10"/>
      <c r="P355" s="6"/>
      <c r="Q355" s="85"/>
      <c r="R355" s="88"/>
      <c r="S355" s="15"/>
      <c r="T355" s="91"/>
      <c r="U355" s="42"/>
    </row>
    <row r="356" spans="1:21">
      <c r="A356" s="105"/>
      <c r="B356" s="85"/>
      <c r="C356" s="85"/>
      <c r="D356" s="85"/>
      <c r="E356" s="85"/>
      <c r="F356" s="85"/>
      <c r="G356" s="85"/>
      <c r="H356" s="85"/>
      <c r="I356" s="85"/>
      <c r="J356" s="85"/>
      <c r="K356" s="85"/>
      <c r="L356" s="6">
        <v>3</v>
      </c>
      <c r="M356" s="6"/>
      <c r="N356" s="10"/>
      <c r="O356" s="12">
        <v>56.5</v>
      </c>
      <c r="P356" s="6"/>
      <c r="Q356" s="85"/>
      <c r="R356" s="88"/>
      <c r="S356" s="15"/>
      <c r="T356" s="91"/>
      <c r="U356" s="42"/>
    </row>
    <row r="357" spans="1:21">
      <c r="A357" s="105"/>
      <c r="B357" s="85"/>
      <c r="C357" s="85"/>
      <c r="D357" s="85"/>
      <c r="E357" s="85"/>
      <c r="F357" s="85"/>
      <c r="G357" s="85"/>
      <c r="H357" s="85"/>
      <c r="I357" s="85"/>
      <c r="J357" s="85"/>
      <c r="K357" s="85"/>
      <c r="L357" s="6">
        <v>4</v>
      </c>
      <c r="M357" s="6"/>
      <c r="N357" s="10">
        <v>42.5</v>
      </c>
      <c r="O357" s="10"/>
      <c r="P357" s="6"/>
      <c r="Q357" s="85"/>
      <c r="R357" s="88"/>
      <c r="S357" s="15"/>
      <c r="T357" s="91"/>
      <c r="U357" s="42"/>
    </row>
    <row r="358" spans="1:21">
      <c r="A358" s="105"/>
      <c r="B358" s="85"/>
      <c r="C358" s="85"/>
      <c r="D358" s="85"/>
      <c r="E358" s="85"/>
      <c r="F358" s="85"/>
      <c r="G358" s="85"/>
      <c r="H358" s="85"/>
      <c r="I358" s="85"/>
      <c r="J358" s="85"/>
      <c r="K358" s="85"/>
      <c r="L358" s="6">
        <v>5</v>
      </c>
      <c r="M358" s="6"/>
      <c r="N358" s="10">
        <v>42.5</v>
      </c>
      <c r="O358" s="10"/>
      <c r="P358" s="6"/>
      <c r="Q358" s="85"/>
      <c r="R358" s="88"/>
      <c r="S358" s="15"/>
      <c r="T358" s="91"/>
      <c r="U358" s="42"/>
    </row>
    <row r="359" spans="1:21">
      <c r="A359" s="105"/>
      <c r="B359" s="85"/>
      <c r="C359" s="85"/>
      <c r="D359" s="85"/>
      <c r="E359" s="85"/>
      <c r="F359" s="85"/>
      <c r="G359" s="85"/>
      <c r="H359" s="85"/>
      <c r="I359" s="85"/>
      <c r="J359" s="85"/>
      <c r="K359" s="85"/>
      <c r="L359" s="6">
        <v>6</v>
      </c>
      <c r="M359" s="6"/>
      <c r="N359" s="6">
        <v>44.7</v>
      </c>
      <c r="O359" s="10"/>
      <c r="P359" s="10"/>
      <c r="Q359" s="85"/>
      <c r="R359" s="88"/>
      <c r="S359" s="15"/>
      <c r="T359" s="91"/>
      <c r="U359" s="42"/>
    </row>
    <row r="360" spans="1:21">
      <c r="A360" s="105"/>
      <c r="B360" s="85"/>
      <c r="C360" s="85"/>
      <c r="D360" s="85"/>
      <c r="E360" s="85"/>
      <c r="F360" s="85"/>
      <c r="G360" s="85"/>
      <c r="H360" s="85"/>
      <c r="I360" s="85"/>
      <c r="J360" s="85"/>
      <c r="K360" s="85"/>
      <c r="L360" s="6">
        <v>7</v>
      </c>
      <c r="M360" s="6"/>
      <c r="N360" s="10"/>
      <c r="O360" s="10">
        <v>56.4</v>
      </c>
      <c r="P360" s="6"/>
      <c r="Q360" s="85"/>
      <c r="R360" s="88"/>
      <c r="S360" s="15"/>
      <c r="T360" s="91"/>
      <c r="U360" s="42"/>
    </row>
    <row r="361" spans="1:21" ht="19.5" thickBot="1">
      <c r="A361" s="10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7">
        <v>8</v>
      </c>
      <c r="M361" s="7"/>
      <c r="N361" s="13">
        <v>43.3</v>
      </c>
      <c r="O361" s="11"/>
      <c r="P361" s="7"/>
      <c r="Q361" s="86"/>
      <c r="R361" s="89"/>
      <c r="S361" s="14"/>
      <c r="T361" s="92"/>
      <c r="U361" s="42"/>
    </row>
    <row r="362" spans="1:21">
      <c r="A362" s="121">
        <v>48</v>
      </c>
      <c r="B362" s="118" t="s">
        <v>31</v>
      </c>
      <c r="C362" s="118">
        <v>1960</v>
      </c>
      <c r="D362" s="118" t="s">
        <v>11</v>
      </c>
      <c r="E362" s="118">
        <v>2</v>
      </c>
      <c r="F362" s="118">
        <f>SUM(M362:O369)</f>
        <v>413.50000000000011</v>
      </c>
      <c r="G362" s="118">
        <f>COUNT(N362:O369)</f>
        <v>8</v>
      </c>
      <c r="H362" s="84">
        <f>COUNT(M362:M369)</f>
        <v>0</v>
      </c>
      <c r="I362" s="84">
        <f>COUNT(N362:N369)</f>
        <v>6</v>
      </c>
      <c r="J362" s="84">
        <f>COUNT(O362:O369)</f>
        <v>2</v>
      </c>
      <c r="K362" s="84">
        <f>COUNT(#REF!)</f>
        <v>0</v>
      </c>
      <c r="L362" s="9">
        <v>1</v>
      </c>
      <c r="M362" s="29"/>
      <c r="N362" s="9">
        <v>44.7</v>
      </c>
      <c r="O362" s="9"/>
      <c r="P362" s="9"/>
      <c r="Q362" s="84">
        <f>COUNT(M362:O369)</f>
        <v>8</v>
      </c>
      <c r="R362" s="87">
        <f t="shared" ref="R362" si="4">COUNT(P362:P369)</f>
        <v>0</v>
      </c>
      <c r="S362" s="16"/>
      <c r="T362" s="90"/>
      <c r="U362" s="42"/>
    </row>
    <row r="363" spans="1:21">
      <c r="A363" s="122"/>
      <c r="B363" s="119"/>
      <c r="C363" s="119"/>
      <c r="D363" s="119"/>
      <c r="E363" s="119"/>
      <c r="F363" s="119"/>
      <c r="G363" s="119"/>
      <c r="H363" s="85"/>
      <c r="I363" s="85"/>
      <c r="J363" s="85"/>
      <c r="K363" s="85"/>
      <c r="L363" s="10">
        <v>2</v>
      </c>
      <c r="M363" s="30"/>
      <c r="N363" s="10"/>
      <c r="O363" s="10">
        <v>65.900000000000006</v>
      </c>
      <c r="P363" s="10"/>
      <c r="Q363" s="85"/>
      <c r="R363" s="88"/>
      <c r="S363" s="15"/>
      <c r="T363" s="91"/>
      <c r="U363" s="42"/>
    </row>
    <row r="364" spans="1:21">
      <c r="A364" s="122"/>
      <c r="B364" s="119"/>
      <c r="C364" s="119"/>
      <c r="D364" s="119"/>
      <c r="E364" s="119"/>
      <c r="F364" s="119"/>
      <c r="G364" s="119"/>
      <c r="H364" s="85"/>
      <c r="I364" s="85"/>
      <c r="J364" s="85"/>
      <c r="K364" s="85"/>
      <c r="L364" s="10">
        <v>3</v>
      </c>
      <c r="M364" s="30"/>
      <c r="N364" s="10">
        <v>48.8</v>
      </c>
      <c r="O364" s="10"/>
      <c r="P364" s="10"/>
      <c r="Q364" s="85"/>
      <c r="R364" s="88"/>
      <c r="S364" s="15"/>
      <c r="T364" s="91"/>
      <c r="U364" s="42"/>
    </row>
    <row r="365" spans="1:21">
      <c r="A365" s="122"/>
      <c r="B365" s="119"/>
      <c r="C365" s="119"/>
      <c r="D365" s="119"/>
      <c r="E365" s="119"/>
      <c r="F365" s="119"/>
      <c r="G365" s="119"/>
      <c r="H365" s="85"/>
      <c r="I365" s="85"/>
      <c r="J365" s="85"/>
      <c r="K365" s="85"/>
      <c r="L365" s="10">
        <v>4</v>
      </c>
      <c r="M365" s="30"/>
      <c r="N365" s="10">
        <v>45.7</v>
      </c>
      <c r="O365" s="10"/>
      <c r="P365" s="10"/>
      <c r="Q365" s="85"/>
      <c r="R365" s="88"/>
      <c r="S365" s="15"/>
      <c r="T365" s="91"/>
      <c r="U365" s="42"/>
    </row>
    <row r="366" spans="1:21">
      <c r="A366" s="122"/>
      <c r="B366" s="119"/>
      <c r="C366" s="119"/>
      <c r="D366" s="119"/>
      <c r="E366" s="119"/>
      <c r="F366" s="119"/>
      <c r="G366" s="119"/>
      <c r="H366" s="85"/>
      <c r="I366" s="85"/>
      <c r="J366" s="85"/>
      <c r="K366" s="85"/>
      <c r="L366" s="10">
        <v>5</v>
      </c>
      <c r="M366" s="30"/>
      <c r="N366" s="10">
        <v>45.3</v>
      </c>
      <c r="O366" s="10"/>
      <c r="P366" s="10"/>
      <c r="Q366" s="85"/>
      <c r="R366" s="88"/>
      <c r="S366" s="15"/>
      <c r="T366" s="91"/>
      <c r="U366" s="42"/>
    </row>
    <row r="367" spans="1:21">
      <c r="A367" s="122"/>
      <c r="B367" s="119"/>
      <c r="C367" s="119"/>
      <c r="D367" s="119"/>
      <c r="E367" s="119"/>
      <c r="F367" s="119"/>
      <c r="G367" s="119"/>
      <c r="H367" s="85"/>
      <c r="I367" s="85"/>
      <c r="J367" s="85"/>
      <c r="K367" s="85"/>
      <c r="L367" s="10">
        <v>6</v>
      </c>
      <c r="M367" s="30"/>
      <c r="N367" s="10"/>
      <c r="O367" s="10">
        <v>68.900000000000006</v>
      </c>
      <c r="P367" s="10"/>
      <c r="Q367" s="85"/>
      <c r="R367" s="88"/>
      <c r="S367" s="15"/>
      <c r="T367" s="91"/>
      <c r="U367" s="42"/>
    </row>
    <row r="368" spans="1:21">
      <c r="A368" s="122"/>
      <c r="B368" s="119"/>
      <c r="C368" s="119"/>
      <c r="D368" s="119"/>
      <c r="E368" s="119"/>
      <c r="F368" s="119"/>
      <c r="G368" s="119"/>
      <c r="H368" s="85"/>
      <c r="I368" s="85"/>
      <c r="J368" s="85"/>
      <c r="K368" s="85"/>
      <c r="L368" s="10">
        <v>7</v>
      </c>
      <c r="M368" s="30"/>
      <c r="N368" s="10">
        <v>48.6</v>
      </c>
      <c r="O368" s="10"/>
      <c r="P368" s="10"/>
      <c r="Q368" s="85"/>
      <c r="R368" s="88"/>
      <c r="S368" s="15"/>
      <c r="T368" s="91"/>
      <c r="U368" s="42"/>
    </row>
    <row r="369" spans="1:21" ht="19.5" thickBot="1">
      <c r="A369" s="123"/>
      <c r="B369" s="120"/>
      <c r="C369" s="120"/>
      <c r="D369" s="120"/>
      <c r="E369" s="120"/>
      <c r="F369" s="120"/>
      <c r="G369" s="120"/>
      <c r="H369" s="86"/>
      <c r="I369" s="86"/>
      <c r="J369" s="86"/>
      <c r="K369" s="86"/>
      <c r="L369" s="13">
        <v>8</v>
      </c>
      <c r="M369" s="31"/>
      <c r="N369" s="13">
        <v>45.6</v>
      </c>
      <c r="O369" s="13"/>
      <c r="P369" s="13"/>
      <c r="Q369" s="86"/>
      <c r="R369" s="89"/>
      <c r="S369" s="14"/>
      <c r="T369" s="92"/>
      <c r="U369" s="42"/>
    </row>
    <row r="370" spans="1:21">
      <c r="A370" s="115">
        <v>49</v>
      </c>
      <c r="B370" s="118" t="s">
        <v>32</v>
      </c>
      <c r="C370" s="110">
        <v>1960</v>
      </c>
      <c r="D370" s="118" t="s">
        <v>11</v>
      </c>
      <c r="E370" s="110">
        <v>2</v>
      </c>
      <c r="F370" s="118">
        <f>SUM(M370:O377)</f>
        <v>307.5</v>
      </c>
      <c r="G370" s="118">
        <f>COUNT(N370:O377)</f>
        <v>8</v>
      </c>
      <c r="H370" s="84">
        <f>COUNT(M370:M377)</f>
        <v>0</v>
      </c>
      <c r="I370" s="84">
        <f>COUNT(N370:N377)</f>
        <v>6</v>
      </c>
      <c r="J370" s="84">
        <f>COUNT(O370:O377)</f>
        <v>2</v>
      </c>
      <c r="K370" s="84">
        <f>COUNT(#REF!)</f>
        <v>0</v>
      </c>
      <c r="L370" s="9">
        <v>1</v>
      </c>
      <c r="M370" s="29"/>
      <c r="N370" s="9">
        <v>35.6</v>
      </c>
      <c r="O370" s="9"/>
      <c r="P370" s="9"/>
      <c r="Q370" s="84">
        <f>COUNT(M370:O377)</f>
        <v>8</v>
      </c>
      <c r="R370" s="87">
        <f t="shared" ref="R370" si="5">COUNT(P370:P377)</f>
        <v>0</v>
      </c>
      <c r="S370" s="16"/>
      <c r="T370" s="90"/>
      <c r="U370" s="42"/>
    </row>
    <row r="371" spans="1:21">
      <c r="A371" s="116"/>
      <c r="B371" s="119"/>
      <c r="C371" s="111"/>
      <c r="D371" s="119"/>
      <c r="E371" s="111"/>
      <c r="F371" s="119"/>
      <c r="G371" s="119"/>
      <c r="H371" s="85"/>
      <c r="I371" s="85"/>
      <c r="J371" s="85"/>
      <c r="K371" s="85"/>
      <c r="L371" s="10">
        <v>2</v>
      </c>
      <c r="M371" s="30"/>
      <c r="N371" s="10">
        <v>37.299999999999997</v>
      </c>
      <c r="O371" s="10"/>
      <c r="P371" s="10"/>
      <c r="Q371" s="85"/>
      <c r="R371" s="88"/>
      <c r="S371" s="15"/>
      <c r="T371" s="91"/>
      <c r="U371" s="42"/>
    </row>
    <row r="372" spans="1:21">
      <c r="A372" s="116"/>
      <c r="B372" s="119"/>
      <c r="C372" s="111"/>
      <c r="D372" s="119"/>
      <c r="E372" s="111"/>
      <c r="F372" s="119"/>
      <c r="G372" s="119"/>
      <c r="H372" s="85"/>
      <c r="I372" s="85"/>
      <c r="J372" s="85"/>
      <c r="K372" s="85"/>
      <c r="L372" s="10">
        <v>3</v>
      </c>
      <c r="M372" s="30"/>
      <c r="N372" s="10"/>
      <c r="O372" s="10">
        <v>44.9</v>
      </c>
      <c r="P372" s="10"/>
      <c r="Q372" s="85"/>
      <c r="R372" s="88"/>
      <c r="S372" s="15"/>
      <c r="T372" s="91"/>
      <c r="U372" s="42"/>
    </row>
    <row r="373" spans="1:21">
      <c r="A373" s="116"/>
      <c r="B373" s="119"/>
      <c r="C373" s="111"/>
      <c r="D373" s="119"/>
      <c r="E373" s="111"/>
      <c r="F373" s="119"/>
      <c r="G373" s="119"/>
      <c r="H373" s="85"/>
      <c r="I373" s="85"/>
      <c r="J373" s="85"/>
      <c r="K373" s="85"/>
      <c r="L373" s="10">
        <v>4</v>
      </c>
      <c r="M373" s="30"/>
      <c r="N373" s="10">
        <v>35.5</v>
      </c>
      <c r="O373" s="10"/>
      <c r="P373" s="10"/>
      <c r="Q373" s="85"/>
      <c r="R373" s="88"/>
      <c r="S373" s="15"/>
      <c r="T373" s="91"/>
      <c r="U373" s="42"/>
    </row>
    <row r="374" spans="1:21">
      <c r="A374" s="116"/>
      <c r="B374" s="119"/>
      <c r="C374" s="111"/>
      <c r="D374" s="119"/>
      <c r="E374" s="111"/>
      <c r="F374" s="119"/>
      <c r="G374" s="119"/>
      <c r="H374" s="85"/>
      <c r="I374" s="85"/>
      <c r="J374" s="85"/>
      <c r="K374" s="85"/>
      <c r="L374" s="10">
        <v>5</v>
      </c>
      <c r="M374" s="30"/>
      <c r="N374" s="10">
        <v>36</v>
      </c>
      <c r="O374" s="10"/>
      <c r="P374" s="10"/>
      <c r="Q374" s="85"/>
      <c r="R374" s="88"/>
      <c r="S374" s="15"/>
      <c r="T374" s="91"/>
      <c r="U374" s="42"/>
    </row>
    <row r="375" spans="1:21">
      <c r="A375" s="116"/>
      <c r="B375" s="119"/>
      <c r="C375" s="111"/>
      <c r="D375" s="119"/>
      <c r="E375" s="111"/>
      <c r="F375" s="119"/>
      <c r="G375" s="119"/>
      <c r="H375" s="85"/>
      <c r="I375" s="85"/>
      <c r="J375" s="85"/>
      <c r="K375" s="85"/>
      <c r="L375" s="10">
        <v>6</v>
      </c>
      <c r="M375" s="30"/>
      <c r="N375" s="10">
        <v>37.6</v>
      </c>
      <c r="O375" s="10"/>
      <c r="P375" s="10"/>
      <c r="Q375" s="85"/>
      <c r="R375" s="88"/>
      <c r="S375" s="15"/>
      <c r="T375" s="91"/>
      <c r="U375" s="42"/>
    </row>
    <row r="376" spans="1:21">
      <c r="A376" s="116"/>
      <c r="B376" s="119"/>
      <c r="C376" s="111"/>
      <c r="D376" s="119"/>
      <c r="E376" s="111"/>
      <c r="F376" s="119"/>
      <c r="G376" s="119"/>
      <c r="H376" s="85"/>
      <c r="I376" s="85"/>
      <c r="J376" s="85"/>
      <c r="K376" s="85"/>
      <c r="L376" s="10">
        <v>7</v>
      </c>
      <c r="M376" s="30"/>
      <c r="N376" s="10"/>
      <c r="O376" s="10">
        <v>44.9</v>
      </c>
      <c r="P376" s="10"/>
      <c r="Q376" s="85"/>
      <c r="R376" s="88"/>
      <c r="S376" s="15"/>
      <c r="T376" s="91"/>
      <c r="U376" s="42"/>
    </row>
    <row r="377" spans="1:21" ht="19.5" thickBot="1">
      <c r="A377" s="117"/>
      <c r="B377" s="120"/>
      <c r="C377" s="112"/>
      <c r="D377" s="120"/>
      <c r="E377" s="112"/>
      <c r="F377" s="120"/>
      <c r="G377" s="120"/>
      <c r="H377" s="86"/>
      <c r="I377" s="86"/>
      <c r="J377" s="86"/>
      <c r="K377" s="86"/>
      <c r="L377" s="13">
        <v>8</v>
      </c>
      <c r="M377" s="31"/>
      <c r="N377" s="13">
        <v>35.700000000000003</v>
      </c>
      <c r="O377" s="13"/>
      <c r="P377" s="13"/>
      <c r="Q377" s="86"/>
      <c r="R377" s="89"/>
      <c r="S377" s="14"/>
      <c r="T377" s="92"/>
      <c r="U377" s="42"/>
    </row>
    <row r="378" spans="1:21">
      <c r="A378" s="104">
        <v>27</v>
      </c>
      <c r="B378" s="84" t="s">
        <v>160</v>
      </c>
      <c r="C378" s="84">
        <v>1959</v>
      </c>
      <c r="D378" s="84" t="s">
        <v>11</v>
      </c>
      <c r="E378" s="84">
        <v>2</v>
      </c>
      <c r="F378" s="84">
        <f>SUM(M378:O385)</f>
        <v>409.20000000000005</v>
      </c>
      <c r="G378" s="84">
        <f>H378+I378+J378+K378</f>
        <v>8</v>
      </c>
      <c r="H378" s="84">
        <f>COUNT(M378:M385)</f>
        <v>0</v>
      </c>
      <c r="I378" s="84">
        <f>COUNT(N378:N385)</f>
        <v>6</v>
      </c>
      <c r="J378" s="84">
        <f>COUNT(O378:O385)</f>
        <v>2</v>
      </c>
      <c r="K378" s="84">
        <f>COUNT(#REF!)</f>
        <v>0</v>
      </c>
      <c r="L378" s="67">
        <v>1</v>
      </c>
      <c r="M378" s="67"/>
      <c r="N378" s="67">
        <f>16.4+12.1+6.8+1.8+7.3</f>
        <v>44.399999999999991</v>
      </c>
      <c r="O378" s="70"/>
      <c r="P378" s="70"/>
      <c r="Q378" s="84">
        <f>COUNT(M378:O385)</f>
        <v>8</v>
      </c>
      <c r="R378" s="87">
        <f>COUNT(P378:P385)</f>
        <v>0</v>
      </c>
      <c r="S378" s="73"/>
      <c r="T378" s="90"/>
      <c r="U378" s="68"/>
    </row>
    <row r="379" spans="1:21">
      <c r="A379" s="105"/>
      <c r="B379" s="85"/>
      <c r="C379" s="85"/>
      <c r="D379" s="85"/>
      <c r="E379" s="85"/>
      <c r="F379" s="85"/>
      <c r="G379" s="85"/>
      <c r="H379" s="85"/>
      <c r="I379" s="85"/>
      <c r="J379" s="85"/>
      <c r="K379" s="85"/>
      <c r="L379" s="68">
        <v>2</v>
      </c>
      <c r="M379" s="68"/>
      <c r="N379" s="71"/>
      <c r="O379" s="71">
        <f>11.2+1.8+6.8+12.2+16.6+19.7</f>
        <v>68.3</v>
      </c>
      <c r="P379" s="68"/>
      <c r="Q379" s="85"/>
      <c r="R379" s="88"/>
      <c r="S379" s="74"/>
      <c r="T379" s="91"/>
      <c r="U379" s="68"/>
    </row>
    <row r="380" spans="1:21">
      <c r="A380" s="105"/>
      <c r="B380" s="85"/>
      <c r="C380" s="85"/>
      <c r="D380" s="85"/>
      <c r="E380" s="85"/>
      <c r="F380" s="85"/>
      <c r="G380" s="85"/>
      <c r="H380" s="85"/>
      <c r="I380" s="85"/>
      <c r="J380" s="85"/>
      <c r="K380" s="85"/>
      <c r="L380" s="68">
        <v>3</v>
      </c>
      <c r="M380" s="68"/>
      <c r="N380" s="71">
        <v>45.9</v>
      </c>
      <c r="O380" s="71"/>
      <c r="P380" s="68"/>
      <c r="Q380" s="85"/>
      <c r="R380" s="88"/>
      <c r="S380" s="74"/>
      <c r="T380" s="91"/>
      <c r="U380" s="68"/>
    </row>
    <row r="381" spans="1:21">
      <c r="A381" s="105"/>
      <c r="B381" s="85"/>
      <c r="C381" s="85"/>
      <c r="D381" s="85"/>
      <c r="E381" s="85"/>
      <c r="F381" s="85"/>
      <c r="G381" s="85"/>
      <c r="H381" s="85"/>
      <c r="I381" s="85"/>
      <c r="J381" s="85"/>
      <c r="K381" s="85"/>
      <c r="L381" s="68">
        <v>4</v>
      </c>
      <c r="M381" s="68"/>
      <c r="N381" s="71">
        <f>7.5+1.8+7+12.3+16.6</f>
        <v>45.2</v>
      </c>
      <c r="O381" s="71"/>
      <c r="P381" s="68"/>
      <c r="Q381" s="85"/>
      <c r="R381" s="88"/>
      <c r="S381" s="74"/>
      <c r="T381" s="91"/>
      <c r="U381" s="68"/>
    </row>
    <row r="382" spans="1:21">
      <c r="A382" s="105"/>
      <c r="B382" s="85"/>
      <c r="C382" s="85"/>
      <c r="D382" s="85"/>
      <c r="E382" s="85"/>
      <c r="F382" s="85"/>
      <c r="G382" s="85"/>
      <c r="H382" s="85"/>
      <c r="I382" s="85"/>
      <c r="J382" s="85"/>
      <c r="K382" s="85"/>
      <c r="L382" s="68">
        <v>5</v>
      </c>
      <c r="M382" s="68"/>
      <c r="N382" s="71">
        <v>44.9</v>
      </c>
      <c r="O382" s="71"/>
      <c r="P382" s="68"/>
      <c r="Q382" s="85"/>
      <c r="R382" s="88"/>
      <c r="S382" s="74"/>
      <c r="T382" s="91"/>
      <c r="U382" s="68"/>
    </row>
    <row r="383" spans="1:21">
      <c r="A383" s="105"/>
      <c r="B383" s="85"/>
      <c r="C383" s="85"/>
      <c r="D383" s="85"/>
      <c r="E383" s="85"/>
      <c r="F383" s="85"/>
      <c r="G383" s="85"/>
      <c r="H383" s="85"/>
      <c r="I383" s="85"/>
      <c r="J383" s="85"/>
      <c r="K383" s="85"/>
      <c r="L383" s="68">
        <v>6</v>
      </c>
      <c r="M383" s="68"/>
      <c r="N383" s="68"/>
      <c r="O383" s="71">
        <v>69.099999999999994</v>
      </c>
      <c r="P383" s="71"/>
      <c r="Q383" s="85"/>
      <c r="R383" s="88"/>
      <c r="S383" s="74"/>
      <c r="T383" s="91"/>
      <c r="U383" s="68"/>
    </row>
    <row r="384" spans="1:21">
      <c r="A384" s="105"/>
      <c r="B384" s="85"/>
      <c r="C384" s="85"/>
      <c r="D384" s="85"/>
      <c r="E384" s="85"/>
      <c r="F384" s="85"/>
      <c r="G384" s="85"/>
      <c r="H384" s="85"/>
      <c r="I384" s="85"/>
      <c r="J384" s="85"/>
      <c r="K384" s="85"/>
      <c r="L384" s="68">
        <v>7</v>
      </c>
      <c r="M384" s="68"/>
      <c r="N384" s="71">
        <f>16.4+9.5+12+6.3+1.8</f>
        <v>45.999999999999993</v>
      </c>
      <c r="O384" s="71"/>
      <c r="P384" s="68"/>
      <c r="Q384" s="85"/>
      <c r="R384" s="88"/>
      <c r="S384" s="74"/>
      <c r="T384" s="91"/>
      <c r="U384" s="68"/>
    </row>
    <row r="385" spans="1:21" ht="19.5" thickBot="1">
      <c r="A385" s="10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69">
        <v>8</v>
      </c>
      <c r="M385" s="69"/>
      <c r="N385" s="72">
        <f>7.4+1.8+7+12.7+16.5</f>
        <v>45.400000000000006</v>
      </c>
      <c r="O385" s="11"/>
      <c r="P385" s="69"/>
      <c r="Q385" s="86"/>
      <c r="R385" s="89"/>
      <c r="S385" s="75"/>
      <c r="T385" s="92"/>
      <c r="U385" s="68"/>
    </row>
    <row r="386" spans="1:21">
      <c r="A386" s="115">
        <v>52</v>
      </c>
      <c r="B386" s="110" t="s">
        <v>24</v>
      </c>
      <c r="C386" s="110">
        <v>1960</v>
      </c>
      <c r="D386" s="110" t="s">
        <v>7</v>
      </c>
      <c r="E386" s="110">
        <v>2</v>
      </c>
      <c r="F386" s="110">
        <f>SUM(M386:O397)</f>
        <v>393.2</v>
      </c>
      <c r="G386" s="110">
        <f>COUNT(M386:O397)</f>
        <v>12</v>
      </c>
      <c r="H386" s="110">
        <f t="shared" ref="H386" si="6">COUNT(M386:M397)</f>
        <v>3</v>
      </c>
      <c r="I386" s="110">
        <f t="shared" ref="I386" si="7">COUNT(N386:N397)</f>
        <v>9</v>
      </c>
      <c r="J386" s="110">
        <f t="shared" ref="J386" si="8">COUNT(O386:O397)</f>
        <v>0</v>
      </c>
      <c r="K386" s="110">
        <f>COUNT(#REF!)</f>
        <v>0</v>
      </c>
      <c r="L386" s="9">
        <v>1</v>
      </c>
      <c r="M386" s="9"/>
      <c r="N386" s="9">
        <v>34.200000000000003</v>
      </c>
      <c r="O386" s="9"/>
      <c r="P386" s="9"/>
      <c r="Q386" s="113">
        <f>COUNT(M386:O397)</f>
        <v>12</v>
      </c>
      <c r="R386" s="90">
        <f t="shared" ref="R386" si="9">COUNT(P386:P397)</f>
        <v>0</v>
      </c>
      <c r="S386" s="16"/>
      <c r="T386" s="90"/>
      <c r="U386" s="42"/>
    </row>
    <row r="387" spans="1:21">
      <c r="A387" s="116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0">
        <v>2</v>
      </c>
      <c r="M387" s="10"/>
      <c r="N387" s="10">
        <v>35.9</v>
      </c>
      <c r="O387" s="10"/>
      <c r="P387" s="10"/>
      <c r="Q387" s="100"/>
      <c r="R387" s="91"/>
      <c r="S387" s="15"/>
      <c r="T387" s="91"/>
      <c r="U387" s="42"/>
    </row>
    <row r="388" spans="1:21">
      <c r="A388" s="116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0">
        <v>3</v>
      </c>
      <c r="M388" s="10">
        <v>16.100000000000001</v>
      </c>
      <c r="N388" s="10"/>
      <c r="O388" s="10"/>
      <c r="P388" s="10"/>
      <c r="Q388" s="100"/>
      <c r="R388" s="91"/>
      <c r="S388" s="15"/>
      <c r="T388" s="91"/>
      <c r="U388" s="42"/>
    </row>
    <row r="389" spans="1:21">
      <c r="A389" s="116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0">
        <v>4</v>
      </c>
      <c r="M389" s="10"/>
      <c r="N389" s="10">
        <v>37.700000000000003</v>
      </c>
      <c r="O389" s="10"/>
      <c r="P389" s="10"/>
      <c r="Q389" s="100"/>
      <c r="R389" s="91"/>
      <c r="S389" s="15"/>
      <c r="T389" s="91"/>
      <c r="U389" s="42"/>
    </row>
    <row r="390" spans="1:21">
      <c r="A390" s="116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0">
        <v>5</v>
      </c>
      <c r="M390" s="10"/>
      <c r="N390" s="10">
        <v>34.4</v>
      </c>
      <c r="O390" s="10"/>
      <c r="P390" s="10"/>
      <c r="Q390" s="100"/>
      <c r="R390" s="91"/>
      <c r="S390" s="15"/>
      <c r="T390" s="91"/>
      <c r="U390" s="42"/>
    </row>
    <row r="391" spans="1:21">
      <c r="A391" s="116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0">
        <v>6</v>
      </c>
      <c r="M391" s="10"/>
      <c r="N391" s="10">
        <v>36.1</v>
      </c>
      <c r="O391" s="10"/>
      <c r="P391" s="10"/>
      <c r="Q391" s="100"/>
      <c r="R391" s="91"/>
      <c r="S391" s="15"/>
      <c r="T391" s="91"/>
      <c r="U391" s="42"/>
    </row>
    <row r="392" spans="1:21">
      <c r="A392" s="116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0">
        <v>7</v>
      </c>
      <c r="M392" s="10">
        <v>25.7</v>
      </c>
      <c r="N392" s="10"/>
      <c r="O392" s="10"/>
      <c r="P392" s="10"/>
      <c r="Q392" s="100"/>
      <c r="R392" s="91"/>
      <c r="S392" s="15"/>
      <c r="T392" s="91"/>
      <c r="U392" s="42"/>
    </row>
    <row r="393" spans="1:21">
      <c r="A393" s="116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0">
        <v>8</v>
      </c>
      <c r="M393" s="6"/>
      <c r="N393" s="6">
        <v>37.5</v>
      </c>
      <c r="O393" s="10"/>
      <c r="P393" s="10"/>
      <c r="Q393" s="100"/>
      <c r="R393" s="91"/>
      <c r="S393" s="15"/>
      <c r="T393" s="91"/>
      <c r="U393" s="42"/>
    </row>
    <row r="394" spans="1:21">
      <c r="A394" s="116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0">
        <v>9</v>
      </c>
      <c r="M394" s="6"/>
      <c r="N394" s="6">
        <v>37.700000000000003</v>
      </c>
      <c r="O394" s="10"/>
      <c r="P394" s="10"/>
      <c r="Q394" s="100"/>
      <c r="R394" s="91"/>
      <c r="S394" s="15"/>
      <c r="T394" s="91"/>
      <c r="U394" s="42"/>
    </row>
    <row r="395" spans="1:21">
      <c r="A395" s="116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0">
        <v>10</v>
      </c>
      <c r="M395" s="6">
        <v>24.8</v>
      </c>
      <c r="N395" s="6"/>
      <c r="O395" s="10"/>
      <c r="P395" s="10"/>
      <c r="Q395" s="100"/>
      <c r="R395" s="91"/>
      <c r="S395" s="15"/>
      <c r="T395" s="91"/>
      <c r="U395" s="42"/>
    </row>
    <row r="396" spans="1:21">
      <c r="A396" s="116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0">
        <v>11</v>
      </c>
      <c r="M396" s="6"/>
      <c r="N396" s="6">
        <v>37.6</v>
      </c>
      <c r="O396" s="10"/>
      <c r="P396" s="10"/>
      <c r="Q396" s="100"/>
      <c r="R396" s="91"/>
      <c r="S396" s="15"/>
      <c r="T396" s="91"/>
      <c r="U396" s="42"/>
    </row>
    <row r="397" spans="1:21" ht="19.5" thickBot="1">
      <c r="A397" s="117"/>
      <c r="B397" s="112"/>
      <c r="C397" s="112"/>
      <c r="D397" s="112"/>
      <c r="E397" s="112"/>
      <c r="F397" s="112"/>
      <c r="G397" s="112"/>
      <c r="H397" s="112"/>
      <c r="I397" s="112"/>
      <c r="J397" s="112"/>
      <c r="K397" s="112"/>
      <c r="L397" s="13">
        <v>12</v>
      </c>
      <c r="M397" s="7"/>
      <c r="N397" s="7">
        <v>35.5</v>
      </c>
      <c r="O397" s="13"/>
      <c r="P397" s="13"/>
      <c r="Q397" s="114"/>
      <c r="R397" s="92"/>
      <c r="S397" s="14"/>
      <c r="T397" s="92"/>
      <c r="U397" s="42"/>
    </row>
    <row r="398" spans="1:21">
      <c r="A398" s="32" t="s">
        <v>10</v>
      </c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3"/>
      <c r="N398" s="33"/>
      <c r="O398" s="32"/>
      <c r="P398" s="32"/>
      <c r="Q398" s="32"/>
      <c r="R398" s="32"/>
      <c r="S398" s="32"/>
      <c r="T398" s="43"/>
      <c r="U398" s="42"/>
    </row>
    <row r="399" spans="1:21" ht="36.75" customHeight="1" thickBot="1">
      <c r="A399" s="34">
        <f>COUNT(A6:A397)</f>
        <v>43</v>
      </c>
      <c r="B399" s="124" t="s">
        <v>80</v>
      </c>
      <c r="C399" s="125"/>
      <c r="D399" s="125"/>
      <c r="E399" s="125"/>
      <c r="F399" s="38">
        <f>SUM(F6:F397)</f>
        <v>17402.100000000006</v>
      </c>
      <c r="G399" s="35">
        <f>SUM(G6:G397)</f>
        <v>390</v>
      </c>
      <c r="H399" s="35">
        <f t="shared" ref="H399:K399" si="10">SUM(H6:H397)</f>
        <v>48</v>
      </c>
      <c r="I399" s="35">
        <f t="shared" si="10"/>
        <v>275</v>
      </c>
      <c r="J399" s="35">
        <f t="shared" si="10"/>
        <v>63</v>
      </c>
      <c r="K399" s="35">
        <f t="shared" si="10"/>
        <v>0</v>
      </c>
      <c r="L399" s="35"/>
      <c r="M399" s="35">
        <f t="shared" ref="M399:T399" si="11">SUM(M6:M397)</f>
        <v>1247.0999999999999</v>
      </c>
      <c r="N399" s="35">
        <f t="shared" si="11"/>
        <v>11947.799999999996</v>
      </c>
      <c r="O399" s="35">
        <f t="shared" si="11"/>
        <v>4037.0000000000005</v>
      </c>
      <c r="P399" s="35">
        <f t="shared" si="11"/>
        <v>170.2</v>
      </c>
      <c r="Q399" s="35">
        <f t="shared" si="11"/>
        <v>386</v>
      </c>
      <c r="R399" s="35">
        <f t="shared" si="11"/>
        <v>4</v>
      </c>
      <c r="S399" s="35">
        <f t="shared" si="11"/>
        <v>0</v>
      </c>
      <c r="T399" s="54">
        <f t="shared" si="11"/>
        <v>0</v>
      </c>
      <c r="U399" s="42"/>
    </row>
    <row r="400" spans="1:21">
      <c r="B400" s="149" t="s">
        <v>81</v>
      </c>
      <c r="C400" s="149"/>
      <c r="D400" s="149"/>
      <c r="E400" s="149"/>
      <c r="F400" s="37">
        <f>SUM(M399:O399)</f>
        <v>17231.899999999998</v>
      </c>
    </row>
    <row r="401" spans="1:7" ht="41.25" customHeight="1">
      <c r="B401" s="149" t="s">
        <v>82</v>
      </c>
      <c r="C401" s="149"/>
      <c r="D401" s="149"/>
      <c r="E401" s="149"/>
      <c r="F401" s="37">
        <f>P399</f>
        <v>170.2</v>
      </c>
    </row>
    <row r="402" spans="1:7" ht="44.25" hidden="1" customHeight="1">
      <c r="B402" s="149" t="s">
        <v>83</v>
      </c>
      <c r="C402" s="149"/>
      <c r="D402" s="149"/>
      <c r="E402" s="149"/>
      <c r="F402" s="37">
        <f>S399</f>
        <v>0</v>
      </c>
    </row>
    <row r="403" spans="1:7" hidden="1">
      <c r="B403" s="103" t="s">
        <v>91</v>
      </c>
      <c r="C403" s="103"/>
      <c r="D403" s="103"/>
      <c r="E403" s="103"/>
      <c r="F403" s="36">
        <v>418</v>
      </c>
      <c r="G403" s="8">
        <f>F405+F413</f>
        <v>418</v>
      </c>
    </row>
    <row r="404" spans="1:7" hidden="1">
      <c r="B404" s="103" t="s">
        <v>107</v>
      </c>
      <c r="C404" s="103"/>
      <c r="D404" s="103"/>
      <c r="E404" s="103"/>
      <c r="F404" s="36">
        <v>20859.400000000001</v>
      </c>
      <c r="G404" s="8">
        <f>F406+F424+F414</f>
        <v>20859.400000000001</v>
      </c>
    </row>
    <row r="405" spans="1:7" hidden="1">
      <c r="A405" s="102"/>
      <c r="B405" s="103" t="s">
        <v>86</v>
      </c>
      <c r="C405" s="103"/>
      <c r="D405" s="103"/>
      <c r="E405" s="103"/>
      <c r="F405" s="36">
        <v>414</v>
      </c>
    </row>
    <row r="406" spans="1:7" hidden="1">
      <c r="A406" s="102"/>
      <c r="B406" s="103" t="s">
        <v>108</v>
      </c>
      <c r="C406" s="103"/>
      <c r="D406" s="103"/>
      <c r="E406" s="103"/>
      <c r="F406" s="36">
        <v>18002.3</v>
      </c>
      <c r="G406" s="8">
        <f>F410+F412+F411</f>
        <v>18003</v>
      </c>
    </row>
    <row r="407" spans="1:7" hidden="1">
      <c r="A407" s="102"/>
      <c r="B407" s="103" t="s">
        <v>94</v>
      </c>
      <c r="C407" s="103"/>
      <c r="D407" s="103"/>
      <c r="E407" s="103"/>
      <c r="F407" s="36">
        <v>57</v>
      </c>
    </row>
    <row r="408" spans="1:7" hidden="1">
      <c r="A408" s="102"/>
      <c r="B408" s="103" t="s">
        <v>95</v>
      </c>
      <c r="C408" s="103"/>
      <c r="D408" s="103"/>
      <c r="E408" s="103"/>
      <c r="F408" s="36">
        <v>296</v>
      </c>
    </row>
    <row r="409" spans="1:7" ht="18.75" hidden="1" customHeight="1">
      <c r="A409" s="102"/>
      <c r="B409" s="103" t="s">
        <v>96</v>
      </c>
      <c r="C409" s="103"/>
      <c r="D409" s="103"/>
      <c r="E409" s="103"/>
      <c r="F409" s="36">
        <v>61</v>
      </c>
    </row>
    <row r="410" spans="1:7" hidden="1">
      <c r="A410" s="102"/>
      <c r="B410" s="103" t="s">
        <v>98</v>
      </c>
      <c r="C410" s="103"/>
      <c r="D410" s="103"/>
      <c r="E410" s="103"/>
      <c r="F410" s="36">
        <v>1447</v>
      </c>
      <c r="G410" s="8">
        <f>F407+F408+F409+F413+F416</f>
        <v>454</v>
      </c>
    </row>
    <row r="411" spans="1:7" hidden="1">
      <c r="A411" s="102"/>
      <c r="B411" s="103" t="s">
        <v>97</v>
      </c>
      <c r="C411" s="103"/>
      <c r="D411" s="103"/>
      <c r="E411" s="103"/>
      <c r="F411" s="36">
        <v>12656</v>
      </c>
      <c r="G411" s="8">
        <v>36</v>
      </c>
    </row>
    <row r="412" spans="1:7" hidden="1">
      <c r="A412" s="102"/>
      <c r="B412" s="103" t="s">
        <v>99</v>
      </c>
      <c r="C412" s="103"/>
      <c r="D412" s="103"/>
      <c r="E412" s="103"/>
      <c r="F412" s="36">
        <v>3900</v>
      </c>
      <c r="G412" s="8">
        <f>G410-G411</f>
        <v>418</v>
      </c>
    </row>
    <row r="413" spans="1:7" hidden="1">
      <c r="A413" s="102"/>
      <c r="B413" s="103" t="s">
        <v>100</v>
      </c>
      <c r="C413" s="103"/>
      <c r="D413" s="103"/>
      <c r="E413" s="103"/>
      <c r="F413" s="36">
        <v>4</v>
      </c>
    </row>
    <row r="414" spans="1:7" hidden="1">
      <c r="A414" s="102"/>
      <c r="B414" s="103" t="s">
        <v>101</v>
      </c>
      <c r="C414" s="103"/>
      <c r="D414" s="103"/>
      <c r="E414" s="103"/>
      <c r="F414" s="36">
        <v>170.2</v>
      </c>
    </row>
    <row r="415" spans="1:7" ht="28.5" hidden="1" customHeight="1">
      <c r="A415" s="102"/>
      <c r="B415" s="103" t="s">
        <v>92</v>
      </c>
      <c r="C415" s="103"/>
      <c r="D415" s="103"/>
      <c r="E415" s="103"/>
      <c r="F415" s="36">
        <v>4</v>
      </c>
    </row>
    <row r="416" spans="1:7" ht="28.5" hidden="1" customHeight="1">
      <c r="A416" s="102"/>
      <c r="B416" s="103" t="s">
        <v>88</v>
      </c>
      <c r="C416" s="103"/>
      <c r="D416" s="103"/>
      <c r="E416" s="103"/>
      <c r="F416" s="36">
        <v>36</v>
      </c>
    </row>
    <row r="417" spans="1:7" ht="28.5" hidden="1" customHeight="1">
      <c r="A417" s="102"/>
      <c r="B417" s="103" t="s">
        <v>102</v>
      </c>
      <c r="C417" s="103"/>
      <c r="D417" s="103"/>
      <c r="E417" s="103"/>
      <c r="F417" s="36">
        <v>1179.9000000000001</v>
      </c>
      <c r="G417" s="8">
        <f>F420+F421</f>
        <v>1179.5999999999999</v>
      </c>
    </row>
    <row r="418" spans="1:7" ht="28.5" hidden="1" customHeight="1">
      <c r="A418" s="102"/>
      <c r="B418" s="103" t="s">
        <v>103</v>
      </c>
      <c r="C418" s="103"/>
      <c r="D418" s="103"/>
      <c r="E418" s="103"/>
      <c r="F418" s="36">
        <v>9</v>
      </c>
    </row>
    <row r="419" spans="1:7" ht="28.5" hidden="1" customHeight="1">
      <c r="A419" s="102"/>
      <c r="B419" s="103" t="s">
        <v>104</v>
      </c>
      <c r="C419" s="103"/>
      <c r="D419" s="103"/>
      <c r="E419" s="103"/>
      <c r="F419" s="36">
        <v>27</v>
      </c>
    </row>
    <row r="420" spans="1:7" ht="28.5" hidden="1" customHeight="1">
      <c r="A420" s="102"/>
      <c r="B420" s="103" t="s">
        <v>105</v>
      </c>
      <c r="C420" s="103"/>
      <c r="D420" s="103"/>
      <c r="E420" s="103"/>
      <c r="F420" s="36">
        <v>199.8</v>
      </c>
    </row>
    <row r="421" spans="1:7" ht="28.5" hidden="1" customHeight="1">
      <c r="A421" s="102"/>
      <c r="B421" s="103" t="s">
        <v>106</v>
      </c>
      <c r="C421" s="103"/>
      <c r="D421" s="103"/>
      <c r="E421" s="103"/>
      <c r="F421" s="36">
        <v>979.8</v>
      </c>
    </row>
    <row r="422" spans="1:7" hidden="1">
      <c r="A422" s="102"/>
      <c r="B422" s="103" t="s">
        <v>93</v>
      </c>
      <c r="C422" s="103"/>
      <c r="D422" s="103"/>
      <c r="E422" s="103"/>
      <c r="F422" s="36">
        <v>9</v>
      </c>
    </row>
    <row r="423" spans="1:7" hidden="1">
      <c r="A423" s="102"/>
      <c r="B423" s="103" t="s">
        <v>87</v>
      </c>
      <c r="C423" s="103"/>
      <c r="D423" s="103"/>
      <c r="E423" s="103"/>
      <c r="F423" s="36">
        <v>1</v>
      </c>
    </row>
    <row r="424" spans="1:7" hidden="1">
      <c r="B424" s="103" t="s">
        <v>89</v>
      </c>
      <c r="C424" s="103"/>
      <c r="D424" s="103"/>
      <c r="E424" s="103"/>
      <c r="F424" s="36">
        <v>2686.9</v>
      </c>
    </row>
    <row r="425" spans="1:7" hidden="1">
      <c r="B425" s="103" t="s">
        <v>90</v>
      </c>
      <c r="C425" s="103"/>
      <c r="D425" s="103"/>
      <c r="E425" s="103"/>
      <c r="F425" s="36">
        <v>250</v>
      </c>
    </row>
  </sheetData>
  <autoFilter ref="B1:B425"/>
  <dataConsolidate>
    <dataRefs count="1">
      <dataRef name="фыа"/>
    </dataRefs>
  </dataConsolidate>
  <mergeCells count="656">
    <mergeCell ref="B424:E424"/>
    <mergeCell ref="B425:E425"/>
    <mergeCell ref="B404:E404"/>
    <mergeCell ref="B406:E406"/>
    <mergeCell ref="B409:E409"/>
    <mergeCell ref="B410:E410"/>
    <mergeCell ref="B407:E407"/>
    <mergeCell ref="B408:E408"/>
    <mergeCell ref="B411:E411"/>
    <mergeCell ref="B412:E412"/>
    <mergeCell ref="B423:E423"/>
    <mergeCell ref="T386:T397"/>
    <mergeCell ref="B402:E402"/>
    <mergeCell ref="T344:T353"/>
    <mergeCell ref="T354:T361"/>
    <mergeCell ref="T362:T369"/>
    <mergeCell ref="T370:T377"/>
    <mergeCell ref="T304:T311"/>
    <mergeCell ref="T312:T319"/>
    <mergeCell ref="T320:T327"/>
    <mergeCell ref="T328:T335"/>
    <mergeCell ref="T336:T343"/>
    <mergeCell ref="G320:G327"/>
    <mergeCell ref="H320:H327"/>
    <mergeCell ref="B400:E400"/>
    <mergeCell ref="B401:E401"/>
    <mergeCell ref="F354:F361"/>
    <mergeCell ref="G354:G361"/>
    <mergeCell ref="H354:H361"/>
    <mergeCell ref="I354:I361"/>
    <mergeCell ref="J354:J361"/>
    <mergeCell ref="K354:K361"/>
    <mergeCell ref="I344:I353"/>
    <mergeCell ref="J344:J353"/>
    <mergeCell ref="K344:K353"/>
    <mergeCell ref="T264:T271"/>
    <mergeCell ref="T272:T279"/>
    <mergeCell ref="T280:T287"/>
    <mergeCell ref="T288:T295"/>
    <mergeCell ref="T296:T303"/>
    <mergeCell ref="T248:T255"/>
    <mergeCell ref="T256:T263"/>
    <mergeCell ref="T208:T215"/>
    <mergeCell ref="T216:T223"/>
    <mergeCell ref="T224:T231"/>
    <mergeCell ref="T232:T239"/>
    <mergeCell ref="T240:T247"/>
    <mergeCell ref="T192:T199"/>
    <mergeCell ref="T200:T207"/>
    <mergeCell ref="T126:T141"/>
    <mergeCell ref="T142:T149"/>
    <mergeCell ref="T150:T167"/>
    <mergeCell ref="T168:T175"/>
    <mergeCell ref="T176:T191"/>
    <mergeCell ref="T86:T93"/>
    <mergeCell ref="T94:T101"/>
    <mergeCell ref="T102:T109"/>
    <mergeCell ref="T110:T117"/>
    <mergeCell ref="T118:T125"/>
    <mergeCell ref="T38:T45"/>
    <mergeCell ref="T46:T61"/>
    <mergeCell ref="T62:T69"/>
    <mergeCell ref="T70:T77"/>
    <mergeCell ref="T78:T85"/>
    <mergeCell ref="T6:T13"/>
    <mergeCell ref="T14:T21"/>
    <mergeCell ref="T22:T37"/>
    <mergeCell ref="Q386:Q397"/>
    <mergeCell ref="R386:R397"/>
    <mergeCell ref="R6:R13"/>
    <mergeCell ref="Q14:Q21"/>
    <mergeCell ref="R14:R21"/>
    <mergeCell ref="R102:R109"/>
    <mergeCell ref="Q86:Q93"/>
    <mergeCell ref="R86:R93"/>
    <mergeCell ref="Q110:Q117"/>
    <mergeCell ref="R176:R191"/>
    <mergeCell ref="R200:R207"/>
    <mergeCell ref="R216:R223"/>
    <mergeCell ref="R232:R239"/>
    <mergeCell ref="Q344:Q353"/>
    <mergeCell ref="R344:R353"/>
    <mergeCell ref="Q6:Q13"/>
    <mergeCell ref="Q126:Q141"/>
    <mergeCell ref="R126:R141"/>
    <mergeCell ref="Q168:Q175"/>
    <mergeCell ref="R168:R175"/>
    <mergeCell ref="G386:G397"/>
    <mergeCell ref="H386:H397"/>
    <mergeCell ref="I386:I397"/>
    <mergeCell ref="J386:J397"/>
    <mergeCell ref="K386:K397"/>
    <mergeCell ref="I168:I175"/>
    <mergeCell ref="J168:J175"/>
    <mergeCell ref="K168:K175"/>
    <mergeCell ref="H168:H175"/>
    <mergeCell ref="R192:R199"/>
    <mergeCell ref="I192:I199"/>
    <mergeCell ref="J192:J199"/>
    <mergeCell ref="K192:K199"/>
    <mergeCell ref="H208:H215"/>
    <mergeCell ref="R224:R231"/>
    <mergeCell ref="I224:I231"/>
    <mergeCell ref="J224:J231"/>
    <mergeCell ref="K224:K231"/>
    <mergeCell ref="Q208:Q215"/>
    <mergeCell ref="R208:R215"/>
    <mergeCell ref="A14:A21"/>
    <mergeCell ref="B14:B21"/>
    <mergeCell ref="C14:C21"/>
    <mergeCell ref="D14:D21"/>
    <mergeCell ref="E14:E21"/>
    <mergeCell ref="I14:I21"/>
    <mergeCell ref="J14:J21"/>
    <mergeCell ref="K14:K21"/>
    <mergeCell ref="A6:A13"/>
    <mergeCell ref="B6:B13"/>
    <mergeCell ref="C6:C13"/>
    <mergeCell ref="D6:D13"/>
    <mergeCell ref="E6:E13"/>
    <mergeCell ref="F6:F13"/>
    <mergeCell ref="K6:K13"/>
    <mergeCell ref="A2:A5"/>
    <mergeCell ref="B2:B5"/>
    <mergeCell ref="C2:C5"/>
    <mergeCell ref="D2:D5"/>
    <mergeCell ref="E2:E5"/>
    <mergeCell ref="F2:F5"/>
    <mergeCell ref="G2:G5"/>
    <mergeCell ref="M2:P2"/>
    <mergeCell ref="A1:T1"/>
    <mergeCell ref="Q2:R2"/>
    <mergeCell ref="H3:H5"/>
    <mergeCell ref="I3:I5"/>
    <mergeCell ref="J3:J5"/>
    <mergeCell ref="K3:K5"/>
    <mergeCell ref="M3:M5"/>
    <mergeCell ref="N3:N5"/>
    <mergeCell ref="O3:O5"/>
    <mergeCell ref="H2:K2"/>
    <mergeCell ref="L2:L5"/>
    <mergeCell ref="P3:P5"/>
    <mergeCell ref="Q3:Q5"/>
    <mergeCell ref="R3:R5"/>
    <mergeCell ref="S3:T5"/>
    <mergeCell ref="K22:K37"/>
    <mergeCell ref="Q22:Q37"/>
    <mergeCell ref="G6:G13"/>
    <mergeCell ref="H6:H13"/>
    <mergeCell ref="G22:G37"/>
    <mergeCell ref="H22:H37"/>
    <mergeCell ref="F14:F21"/>
    <mergeCell ref="G14:G21"/>
    <mergeCell ref="H14:H21"/>
    <mergeCell ref="I6:I13"/>
    <mergeCell ref="J6:J13"/>
    <mergeCell ref="G46:G61"/>
    <mergeCell ref="H46:H61"/>
    <mergeCell ref="R22:R37"/>
    <mergeCell ref="A38:A45"/>
    <mergeCell ref="B38:B45"/>
    <mergeCell ref="C38:C45"/>
    <mergeCell ref="D38:D45"/>
    <mergeCell ref="E38:E45"/>
    <mergeCell ref="Q38:Q45"/>
    <mergeCell ref="R38:R45"/>
    <mergeCell ref="I38:I45"/>
    <mergeCell ref="J38:J45"/>
    <mergeCell ref="K38:K45"/>
    <mergeCell ref="A22:A37"/>
    <mergeCell ref="B22:B37"/>
    <mergeCell ref="C22:C37"/>
    <mergeCell ref="D22:D37"/>
    <mergeCell ref="E22:E37"/>
    <mergeCell ref="F22:F37"/>
    <mergeCell ref="F38:F45"/>
    <mergeCell ref="G38:G45"/>
    <mergeCell ref="H38:H45"/>
    <mergeCell ref="I22:I37"/>
    <mergeCell ref="J22:J37"/>
    <mergeCell ref="F62:F69"/>
    <mergeCell ref="G62:G69"/>
    <mergeCell ref="H62:H69"/>
    <mergeCell ref="I46:I61"/>
    <mergeCell ref="J46:J61"/>
    <mergeCell ref="K46:K61"/>
    <mergeCell ref="Q46:Q61"/>
    <mergeCell ref="R46:R61"/>
    <mergeCell ref="A62:A69"/>
    <mergeCell ref="B62:B69"/>
    <mergeCell ref="C62:C69"/>
    <mergeCell ref="D62:D69"/>
    <mergeCell ref="E62:E69"/>
    <mergeCell ref="Q62:Q69"/>
    <mergeCell ref="R62:R69"/>
    <mergeCell ref="I62:I69"/>
    <mergeCell ref="J62:J69"/>
    <mergeCell ref="K62:K69"/>
    <mergeCell ref="A46:A61"/>
    <mergeCell ref="B46:B61"/>
    <mergeCell ref="C46:C61"/>
    <mergeCell ref="D46:D61"/>
    <mergeCell ref="E46:E61"/>
    <mergeCell ref="F46:F61"/>
    <mergeCell ref="I70:I77"/>
    <mergeCell ref="J70:J77"/>
    <mergeCell ref="K70:K77"/>
    <mergeCell ref="Q70:Q77"/>
    <mergeCell ref="R70:R77"/>
    <mergeCell ref="A78:A85"/>
    <mergeCell ref="B78:B85"/>
    <mergeCell ref="C78:C85"/>
    <mergeCell ref="D78:D85"/>
    <mergeCell ref="E78:E85"/>
    <mergeCell ref="Q78:Q85"/>
    <mergeCell ref="R78:R85"/>
    <mergeCell ref="I78:I85"/>
    <mergeCell ref="J78:J85"/>
    <mergeCell ref="K78:K85"/>
    <mergeCell ref="A70:A77"/>
    <mergeCell ref="B70:B77"/>
    <mergeCell ref="C70:C77"/>
    <mergeCell ref="D70:D77"/>
    <mergeCell ref="E70:E77"/>
    <mergeCell ref="F70:F77"/>
    <mergeCell ref="G70:G77"/>
    <mergeCell ref="H70:H77"/>
    <mergeCell ref="A86:A93"/>
    <mergeCell ref="B86:B93"/>
    <mergeCell ref="C86:C93"/>
    <mergeCell ref="D86:D93"/>
    <mergeCell ref="E86:E93"/>
    <mergeCell ref="F86:F93"/>
    <mergeCell ref="G86:G93"/>
    <mergeCell ref="H86:H93"/>
    <mergeCell ref="F78:F85"/>
    <mergeCell ref="G78:G85"/>
    <mergeCell ref="H78:H85"/>
    <mergeCell ref="A94:A101"/>
    <mergeCell ref="B94:B101"/>
    <mergeCell ref="C94:C101"/>
    <mergeCell ref="D94:D101"/>
    <mergeCell ref="E94:E101"/>
    <mergeCell ref="Q94:Q101"/>
    <mergeCell ref="R94:R101"/>
    <mergeCell ref="I94:I101"/>
    <mergeCell ref="J94:J101"/>
    <mergeCell ref="K94:K101"/>
    <mergeCell ref="F94:F101"/>
    <mergeCell ref="G94:G101"/>
    <mergeCell ref="H94:H101"/>
    <mergeCell ref="I86:I93"/>
    <mergeCell ref="J86:J93"/>
    <mergeCell ref="K86:K93"/>
    <mergeCell ref="F102:F109"/>
    <mergeCell ref="G102:G109"/>
    <mergeCell ref="H102:H109"/>
    <mergeCell ref="R110:R117"/>
    <mergeCell ref="A118:A125"/>
    <mergeCell ref="B118:B125"/>
    <mergeCell ref="C118:C125"/>
    <mergeCell ref="D118:D125"/>
    <mergeCell ref="E118:E125"/>
    <mergeCell ref="Q118:Q125"/>
    <mergeCell ref="R118:R125"/>
    <mergeCell ref="I118:I125"/>
    <mergeCell ref="J118:J125"/>
    <mergeCell ref="K118:K125"/>
    <mergeCell ref="A110:A117"/>
    <mergeCell ref="B110:B117"/>
    <mergeCell ref="C110:C117"/>
    <mergeCell ref="D110:D117"/>
    <mergeCell ref="E110:E117"/>
    <mergeCell ref="F110:F117"/>
    <mergeCell ref="G110:G117"/>
    <mergeCell ref="A102:A109"/>
    <mergeCell ref="B102:B109"/>
    <mergeCell ref="C102:C109"/>
    <mergeCell ref="D102:D109"/>
    <mergeCell ref="E102:E109"/>
    <mergeCell ref="Q102:Q109"/>
    <mergeCell ref="I102:I109"/>
    <mergeCell ref="J102:J109"/>
    <mergeCell ref="K102:K109"/>
    <mergeCell ref="H110:H117"/>
    <mergeCell ref="G126:G141"/>
    <mergeCell ref="H126:H141"/>
    <mergeCell ref="F118:F125"/>
    <mergeCell ref="G118:G125"/>
    <mergeCell ref="H118:H125"/>
    <mergeCell ref="I110:I117"/>
    <mergeCell ref="J110:J117"/>
    <mergeCell ref="K110:K117"/>
    <mergeCell ref="I126:I141"/>
    <mergeCell ref="J126:J141"/>
    <mergeCell ref="K126:K141"/>
    <mergeCell ref="D142:D149"/>
    <mergeCell ref="E142:E149"/>
    <mergeCell ref="Q142:Q149"/>
    <mergeCell ref="R142:R149"/>
    <mergeCell ref="I142:I149"/>
    <mergeCell ref="J142:J149"/>
    <mergeCell ref="K142:K149"/>
    <mergeCell ref="K150:K167"/>
    <mergeCell ref="Q150:Q167"/>
    <mergeCell ref="R150:R167"/>
    <mergeCell ref="I150:I167"/>
    <mergeCell ref="J150:J167"/>
    <mergeCell ref="A126:A141"/>
    <mergeCell ref="B126:B141"/>
    <mergeCell ref="C126:C141"/>
    <mergeCell ref="D126:D141"/>
    <mergeCell ref="E126:E141"/>
    <mergeCell ref="F126:F141"/>
    <mergeCell ref="A176:A191"/>
    <mergeCell ref="B176:B191"/>
    <mergeCell ref="H150:H167"/>
    <mergeCell ref="F142:F149"/>
    <mergeCell ref="G142:G149"/>
    <mergeCell ref="H142:H149"/>
    <mergeCell ref="A168:A175"/>
    <mergeCell ref="B168:B175"/>
    <mergeCell ref="C168:C175"/>
    <mergeCell ref="D168:D175"/>
    <mergeCell ref="E168:E175"/>
    <mergeCell ref="E176:E191"/>
    <mergeCell ref="F176:F191"/>
    <mergeCell ref="G176:G191"/>
    <mergeCell ref="H176:H191"/>
    <mergeCell ref="A142:A149"/>
    <mergeCell ref="B142:B149"/>
    <mergeCell ref="C142:C149"/>
    <mergeCell ref="A150:A167"/>
    <mergeCell ref="B150:B167"/>
    <mergeCell ref="C150:C167"/>
    <mergeCell ref="D150:D167"/>
    <mergeCell ref="E150:E167"/>
    <mergeCell ref="F150:F167"/>
    <mergeCell ref="G150:G167"/>
    <mergeCell ref="F168:F175"/>
    <mergeCell ref="G168:G175"/>
    <mergeCell ref="C176:C191"/>
    <mergeCell ref="D176:D191"/>
    <mergeCell ref="G200:G207"/>
    <mergeCell ref="H200:H207"/>
    <mergeCell ref="F192:F199"/>
    <mergeCell ref="G192:G199"/>
    <mergeCell ref="H192:H199"/>
    <mergeCell ref="K176:K191"/>
    <mergeCell ref="Q176:Q191"/>
    <mergeCell ref="I176:I191"/>
    <mergeCell ref="J176:J191"/>
    <mergeCell ref="C192:C199"/>
    <mergeCell ref="D192:D199"/>
    <mergeCell ref="E192:E199"/>
    <mergeCell ref="Q192:Q199"/>
    <mergeCell ref="I200:I207"/>
    <mergeCell ref="J200:J207"/>
    <mergeCell ref="K200:K207"/>
    <mergeCell ref="Q200:Q207"/>
    <mergeCell ref="A200:A207"/>
    <mergeCell ref="B200:B207"/>
    <mergeCell ref="C200:C207"/>
    <mergeCell ref="D200:D207"/>
    <mergeCell ref="E200:E207"/>
    <mergeCell ref="A192:A199"/>
    <mergeCell ref="B192:B199"/>
    <mergeCell ref="F208:F215"/>
    <mergeCell ref="G208:G215"/>
    <mergeCell ref="F200:F207"/>
    <mergeCell ref="A208:A215"/>
    <mergeCell ref="B208:B215"/>
    <mergeCell ref="C208:C215"/>
    <mergeCell ref="D208:D215"/>
    <mergeCell ref="E208:E215"/>
    <mergeCell ref="I208:I215"/>
    <mergeCell ref="J208:J215"/>
    <mergeCell ref="K208:K215"/>
    <mergeCell ref="A216:A223"/>
    <mergeCell ref="B216:B223"/>
    <mergeCell ref="C216:C223"/>
    <mergeCell ref="D216:D223"/>
    <mergeCell ref="E216:E223"/>
    <mergeCell ref="F216:F223"/>
    <mergeCell ref="G216:G223"/>
    <mergeCell ref="H216:H223"/>
    <mergeCell ref="I216:I223"/>
    <mergeCell ref="J216:J223"/>
    <mergeCell ref="K216:K223"/>
    <mergeCell ref="A232:A239"/>
    <mergeCell ref="B232:B239"/>
    <mergeCell ref="C232:C239"/>
    <mergeCell ref="D232:D239"/>
    <mergeCell ref="E232:E239"/>
    <mergeCell ref="A224:A231"/>
    <mergeCell ref="B224:B231"/>
    <mergeCell ref="C224:C231"/>
    <mergeCell ref="D224:D231"/>
    <mergeCell ref="E224:E231"/>
    <mergeCell ref="Q240:Q247"/>
    <mergeCell ref="R240:R247"/>
    <mergeCell ref="I240:I247"/>
    <mergeCell ref="J240:J247"/>
    <mergeCell ref="K240:K247"/>
    <mergeCell ref="Q216:Q223"/>
    <mergeCell ref="F240:F247"/>
    <mergeCell ref="G240:G247"/>
    <mergeCell ref="H240:H247"/>
    <mergeCell ref="I232:I239"/>
    <mergeCell ref="J232:J239"/>
    <mergeCell ref="K232:K239"/>
    <mergeCell ref="Q232:Q239"/>
    <mergeCell ref="F232:F239"/>
    <mergeCell ref="Q224:Q231"/>
    <mergeCell ref="G232:G239"/>
    <mergeCell ref="H232:H239"/>
    <mergeCell ref="F224:F231"/>
    <mergeCell ref="G224:G231"/>
    <mergeCell ref="H224:H231"/>
    <mergeCell ref="A248:A255"/>
    <mergeCell ref="B248:B255"/>
    <mergeCell ref="C248:C255"/>
    <mergeCell ref="D248:D255"/>
    <mergeCell ref="E248:E255"/>
    <mergeCell ref="F248:F255"/>
    <mergeCell ref="G248:G255"/>
    <mergeCell ref="H248:H255"/>
    <mergeCell ref="A240:A247"/>
    <mergeCell ref="B240:B247"/>
    <mergeCell ref="C240:C247"/>
    <mergeCell ref="D240:D247"/>
    <mergeCell ref="E240:E247"/>
    <mergeCell ref="A264:A271"/>
    <mergeCell ref="B264:B271"/>
    <mergeCell ref="C264:C271"/>
    <mergeCell ref="D264:D271"/>
    <mergeCell ref="E264:E271"/>
    <mergeCell ref="F264:F271"/>
    <mergeCell ref="G264:G271"/>
    <mergeCell ref="H264:H271"/>
    <mergeCell ref="G256:G263"/>
    <mergeCell ref="H256:H263"/>
    <mergeCell ref="F256:F263"/>
    <mergeCell ref="A256:A263"/>
    <mergeCell ref="B256:B263"/>
    <mergeCell ref="C256:C263"/>
    <mergeCell ref="D256:D263"/>
    <mergeCell ref="E256:E263"/>
    <mergeCell ref="A288:A295"/>
    <mergeCell ref="B288:B295"/>
    <mergeCell ref="C288:C295"/>
    <mergeCell ref="D288:D295"/>
    <mergeCell ref="E288:E295"/>
    <mergeCell ref="F288:F295"/>
    <mergeCell ref="G288:G295"/>
    <mergeCell ref="H288:H295"/>
    <mergeCell ref="F272:F279"/>
    <mergeCell ref="G272:G279"/>
    <mergeCell ref="H272:H279"/>
    <mergeCell ref="B280:B287"/>
    <mergeCell ref="A280:A287"/>
    <mergeCell ref="C280:C287"/>
    <mergeCell ref="D280:D287"/>
    <mergeCell ref="E280:E287"/>
    <mergeCell ref="F280:F287"/>
    <mergeCell ref="G280:G287"/>
    <mergeCell ref="A272:A279"/>
    <mergeCell ref="B272:B279"/>
    <mergeCell ref="C272:C279"/>
    <mergeCell ref="D272:D279"/>
    <mergeCell ref="E272:E279"/>
    <mergeCell ref="H280:H287"/>
    <mergeCell ref="A296:A303"/>
    <mergeCell ref="B296:B303"/>
    <mergeCell ref="C296:C303"/>
    <mergeCell ref="D296:D303"/>
    <mergeCell ref="E296:E303"/>
    <mergeCell ref="Q296:Q303"/>
    <mergeCell ref="R296:R303"/>
    <mergeCell ref="I296:I303"/>
    <mergeCell ref="J296:J303"/>
    <mergeCell ref="K296:K303"/>
    <mergeCell ref="A312:A319"/>
    <mergeCell ref="B312:B319"/>
    <mergeCell ref="C312:C319"/>
    <mergeCell ref="D312:D319"/>
    <mergeCell ref="E312:E319"/>
    <mergeCell ref="G312:G319"/>
    <mergeCell ref="H312:H319"/>
    <mergeCell ref="I312:I319"/>
    <mergeCell ref="F312:F319"/>
    <mergeCell ref="A320:A327"/>
    <mergeCell ref="B320:B327"/>
    <mergeCell ref="C320:C327"/>
    <mergeCell ref="D320:D327"/>
    <mergeCell ref="E320:E327"/>
    <mergeCell ref="Q320:Q327"/>
    <mergeCell ref="R320:R327"/>
    <mergeCell ref="I320:I327"/>
    <mergeCell ref="J320:J327"/>
    <mergeCell ref="K320:K327"/>
    <mergeCell ref="F320:F327"/>
    <mergeCell ref="J336:J343"/>
    <mergeCell ref="K336:K343"/>
    <mergeCell ref="Q354:Q361"/>
    <mergeCell ref="R354:R361"/>
    <mergeCell ref="H328:H335"/>
    <mergeCell ref="Q336:Q343"/>
    <mergeCell ref="R336:R343"/>
    <mergeCell ref="I336:I343"/>
    <mergeCell ref="Q362:Q369"/>
    <mergeCell ref="R362:R369"/>
    <mergeCell ref="H362:H369"/>
    <mergeCell ref="I362:I369"/>
    <mergeCell ref="J362:J369"/>
    <mergeCell ref="K362:K369"/>
    <mergeCell ref="I328:I335"/>
    <mergeCell ref="J328:J335"/>
    <mergeCell ref="K328:K335"/>
    <mergeCell ref="Q328:Q335"/>
    <mergeCell ref="R328:R335"/>
    <mergeCell ref="B399:E399"/>
    <mergeCell ref="A386:A397"/>
    <mergeCell ref="B386:B397"/>
    <mergeCell ref="C386:C397"/>
    <mergeCell ref="D386:D397"/>
    <mergeCell ref="E386:E397"/>
    <mergeCell ref="F386:F397"/>
    <mergeCell ref="B370:B377"/>
    <mergeCell ref="E336:E343"/>
    <mergeCell ref="B354:B361"/>
    <mergeCell ref="C354:C361"/>
    <mergeCell ref="F336:F343"/>
    <mergeCell ref="D336:D343"/>
    <mergeCell ref="E344:E353"/>
    <mergeCell ref="F344:F353"/>
    <mergeCell ref="D344:D353"/>
    <mergeCell ref="A378:A385"/>
    <mergeCell ref="B378:B385"/>
    <mergeCell ref="C378:C385"/>
    <mergeCell ref="D378:D385"/>
    <mergeCell ref="E378:E385"/>
    <mergeCell ref="F378:F385"/>
    <mergeCell ref="G344:G353"/>
    <mergeCell ref="H344:H353"/>
    <mergeCell ref="G336:G343"/>
    <mergeCell ref="H336:H343"/>
    <mergeCell ref="A370:A377"/>
    <mergeCell ref="C370:C377"/>
    <mergeCell ref="D370:D377"/>
    <mergeCell ref="E370:E377"/>
    <mergeCell ref="F370:F377"/>
    <mergeCell ref="G370:G377"/>
    <mergeCell ref="H370:H377"/>
    <mergeCell ref="A362:A369"/>
    <mergeCell ref="C362:C369"/>
    <mergeCell ref="D362:D369"/>
    <mergeCell ref="E362:E369"/>
    <mergeCell ref="F362:F369"/>
    <mergeCell ref="G362:G369"/>
    <mergeCell ref="A354:A361"/>
    <mergeCell ref="D354:D361"/>
    <mergeCell ref="E354:E361"/>
    <mergeCell ref="B362:B369"/>
    <mergeCell ref="A344:A353"/>
    <mergeCell ref="B344:B353"/>
    <mergeCell ref="C344:C353"/>
    <mergeCell ref="D304:D311"/>
    <mergeCell ref="E304:E311"/>
    <mergeCell ref="F304:F311"/>
    <mergeCell ref="F296:F303"/>
    <mergeCell ref="G296:G303"/>
    <mergeCell ref="H296:H303"/>
    <mergeCell ref="I288:I295"/>
    <mergeCell ref="J288:J295"/>
    <mergeCell ref="K288:K295"/>
    <mergeCell ref="G304:G311"/>
    <mergeCell ref="H304:H311"/>
    <mergeCell ref="R248:R255"/>
    <mergeCell ref="Q256:Q263"/>
    <mergeCell ref="J280:J287"/>
    <mergeCell ref="I280:I287"/>
    <mergeCell ref="K280:K287"/>
    <mergeCell ref="Q280:Q287"/>
    <mergeCell ref="R280:R287"/>
    <mergeCell ref="J264:J271"/>
    <mergeCell ref="K264:K271"/>
    <mergeCell ref="Q264:Q271"/>
    <mergeCell ref="R264:R271"/>
    <mergeCell ref="Q272:Q279"/>
    <mergeCell ref="R272:R279"/>
    <mergeCell ref="I272:I279"/>
    <mergeCell ref="J272:J279"/>
    <mergeCell ref="K272:K279"/>
    <mergeCell ref="R256:R263"/>
    <mergeCell ref="I256:I263"/>
    <mergeCell ref="J256:J263"/>
    <mergeCell ref="K256:K263"/>
    <mergeCell ref="A328:A335"/>
    <mergeCell ref="B328:B335"/>
    <mergeCell ref="C328:C335"/>
    <mergeCell ref="D328:D335"/>
    <mergeCell ref="E328:E335"/>
    <mergeCell ref="F328:F335"/>
    <mergeCell ref="G328:G335"/>
    <mergeCell ref="A336:A343"/>
    <mergeCell ref="B336:B343"/>
    <mergeCell ref="C336:C343"/>
    <mergeCell ref="U2:U5"/>
    <mergeCell ref="A405:A423"/>
    <mergeCell ref="B416:E416"/>
    <mergeCell ref="B417:E417"/>
    <mergeCell ref="B420:E420"/>
    <mergeCell ref="B421:E421"/>
    <mergeCell ref="B418:E418"/>
    <mergeCell ref="B419:E419"/>
    <mergeCell ref="B414:E414"/>
    <mergeCell ref="U122:U123"/>
    <mergeCell ref="I370:I377"/>
    <mergeCell ref="J370:J377"/>
    <mergeCell ref="K370:K377"/>
    <mergeCell ref="Q370:Q377"/>
    <mergeCell ref="R370:R377"/>
    <mergeCell ref="B403:E403"/>
    <mergeCell ref="B405:E405"/>
    <mergeCell ref="B413:E413"/>
    <mergeCell ref="B422:E422"/>
    <mergeCell ref="B415:E415"/>
    <mergeCell ref="A304:A311"/>
    <mergeCell ref="B304:B311"/>
    <mergeCell ref="C304:C311"/>
    <mergeCell ref="J312:J319"/>
    <mergeCell ref="G378:G385"/>
    <mergeCell ref="H378:H385"/>
    <mergeCell ref="I378:I385"/>
    <mergeCell ref="J378:J385"/>
    <mergeCell ref="K378:K385"/>
    <mergeCell ref="Q378:Q385"/>
    <mergeCell ref="R378:R385"/>
    <mergeCell ref="T378:T385"/>
    <mergeCell ref="U120:U121"/>
    <mergeCell ref="K312:K319"/>
    <mergeCell ref="Q312:Q319"/>
    <mergeCell ref="R312:R319"/>
    <mergeCell ref="I304:I311"/>
    <mergeCell ref="J304:J311"/>
    <mergeCell ref="K304:K311"/>
    <mergeCell ref="Q304:Q311"/>
    <mergeCell ref="R304:R311"/>
    <mergeCell ref="Q288:Q295"/>
    <mergeCell ref="R288:R295"/>
    <mergeCell ref="I264:I271"/>
    <mergeCell ref="I248:I255"/>
    <mergeCell ref="J248:J255"/>
    <mergeCell ref="K248:K255"/>
    <mergeCell ref="Q248:Q255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0"/>
  <sheetViews>
    <sheetView zoomScale="90" zoomScaleNormal="90" workbookViewId="0">
      <pane xSplit="1" ySplit="5" topLeftCell="B6" activePane="bottomRight" state="frozen"/>
      <selection activeCell="A7" sqref="A7"/>
      <selection pane="topRight" activeCell="B7" sqref="B7"/>
      <selection pane="bottomLeft" activeCell="A11" sqref="A11"/>
      <selection pane="bottomRight" activeCell="E12" sqref="E12"/>
    </sheetView>
  </sheetViews>
  <sheetFormatPr defaultRowHeight="18.75"/>
  <cols>
    <col min="1" max="1" width="9.140625" style="8" bestFit="1" customWidth="1"/>
    <col min="2" max="2" width="21" style="8" customWidth="1"/>
    <col min="3" max="3" width="34.85546875" style="8" bestFit="1" customWidth="1"/>
    <col min="4" max="4" width="11.28515625" style="8" customWidth="1"/>
    <col min="5" max="5" width="25.140625" style="8" customWidth="1"/>
    <col min="6" max="6" width="8.5703125" style="8" bestFit="1" customWidth="1"/>
    <col min="7" max="7" width="16.42578125" style="8" customWidth="1"/>
    <col min="8" max="8" width="11.42578125" style="8" hidden="1" customWidth="1"/>
    <col min="9" max="9" width="4.28515625" style="8" hidden="1" customWidth="1"/>
    <col min="10" max="10" width="5.7109375" style="8" hidden="1" customWidth="1"/>
    <col min="11" max="11" width="4.28515625" style="8" hidden="1" customWidth="1"/>
    <col min="12" max="12" width="3" style="8" hidden="1" customWidth="1"/>
    <col min="13" max="13" width="13.7109375" style="8" hidden="1" customWidth="1"/>
    <col min="14" max="14" width="7.7109375" style="8" hidden="1" customWidth="1"/>
    <col min="15" max="15" width="8.42578125" style="8" hidden="1" customWidth="1"/>
    <col min="16" max="16" width="8.7109375" style="8" hidden="1" customWidth="1"/>
    <col min="17" max="17" width="6.5703125" style="8" hidden="1" customWidth="1"/>
    <col min="18" max="18" width="9" style="8" customWidth="1"/>
    <col min="19" max="19" width="10.5703125" style="8" customWidth="1"/>
    <col min="20" max="20" width="7.5703125" style="8" customWidth="1"/>
    <col min="21" max="21" width="9.7109375" style="8" customWidth="1"/>
    <col min="22" max="22" width="57.42578125" style="8" customWidth="1"/>
    <col min="23" max="23" width="15.140625" style="8" bestFit="1" customWidth="1"/>
    <col min="24" max="16384" width="9.140625" style="8"/>
  </cols>
  <sheetData>
    <row r="1" spans="1:22" ht="19.5" thickBot="1">
      <c r="A1" s="150" t="s">
        <v>124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39"/>
    </row>
    <row r="2" spans="1:22" ht="69.75" customHeight="1">
      <c r="A2" s="167" t="s">
        <v>77</v>
      </c>
      <c r="B2" s="151" t="s">
        <v>135</v>
      </c>
      <c r="C2" s="151" t="s">
        <v>0</v>
      </c>
      <c r="D2" s="151" t="s">
        <v>1</v>
      </c>
      <c r="E2" s="151" t="s">
        <v>2</v>
      </c>
      <c r="F2" s="169" t="s">
        <v>3</v>
      </c>
      <c r="G2" s="151" t="s">
        <v>121</v>
      </c>
      <c r="H2" s="151" t="s">
        <v>4</v>
      </c>
      <c r="I2" s="164" t="s">
        <v>8</v>
      </c>
      <c r="J2" s="165"/>
      <c r="K2" s="165"/>
      <c r="L2" s="166"/>
      <c r="M2" s="151" t="s">
        <v>63</v>
      </c>
      <c r="N2" s="164" t="s">
        <v>109</v>
      </c>
      <c r="O2" s="165"/>
      <c r="P2" s="165"/>
      <c r="Q2" s="166"/>
      <c r="R2" s="164" t="s">
        <v>126</v>
      </c>
      <c r="S2" s="166"/>
      <c r="T2" s="164" t="s">
        <v>122</v>
      </c>
      <c r="U2" s="165"/>
      <c r="V2" s="85" t="s">
        <v>138</v>
      </c>
    </row>
    <row r="3" spans="1:22" ht="18.75" customHeight="1">
      <c r="A3" s="168"/>
      <c r="B3" s="152"/>
      <c r="C3" s="152"/>
      <c r="D3" s="152"/>
      <c r="E3" s="152"/>
      <c r="F3" s="170"/>
      <c r="G3" s="152"/>
      <c r="H3" s="152"/>
      <c r="I3" s="159">
        <v>1</v>
      </c>
      <c r="J3" s="159">
        <v>2</v>
      </c>
      <c r="K3" s="159">
        <v>3</v>
      </c>
      <c r="L3" s="159">
        <v>4</v>
      </c>
      <c r="M3" s="152"/>
      <c r="N3" s="159">
        <v>1</v>
      </c>
      <c r="O3" s="159" t="s">
        <v>6</v>
      </c>
      <c r="P3" s="159" t="s">
        <v>5</v>
      </c>
      <c r="Q3" s="159">
        <v>4</v>
      </c>
      <c r="R3" s="160" t="s">
        <v>125</v>
      </c>
      <c r="S3" s="160" t="s">
        <v>127</v>
      </c>
      <c r="T3" s="160" t="s">
        <v>73</v>
      </c>
      <c r="U3" s="162" t="s">
        <v>72</v>
      </c>
      <c r="V3" s="85"/>
    </row>
    <row r="4" spans="1:22">
      <c r="A4" s="168"/>
      <c r="B4" s="152"/>
      <c r="C4" s="152"/>
      <c r="D4" s="152"/>
      <c r="E4" s="152"/>
      <c r="F4" s="170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61"/>
      <c r="S4" s="161"/>
      <c r="T4" s="161"/>
      <c r="U4" s="163"/>
      <c r="V4" s="85"/>
    </row>
    <row r="5" spans="1:22">
      <c r="A5" s="168"/>
      <c r="B5" s="153"/>
      <c r="C5" s="152"/>
      <c r="D5" s="152"/>
      <c r="E5" s="152"/>
      <c r="F5" s="170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61"/>
      <c r="S5" s="161"/>
      <c r="T5" s="161"/>
      <c r="U5" s="163"/>
      <c r="V5" s="85"/>
    </row>
    <row r="6" spans="1:22" ht="25.5">
      <c r="A6" s="48">
        <v>1</v>
      </c>
      <c r="B6" s="61" t="s">
        <v>155</v>
      </c>
      <c r="C6" s="39" t="s">
        <v>110</v>
      </c>
      <c r="D6" s="42">
        <v>2002</v>
      </c>
      <c r="E6" s="42" t="s">
        <v>149</v>
      </c>
      <c r="F6" s="42">
        <v>2</v>
      </c>
      <c r="G6" s="42">
        <f>SUM(N6:S6)</f>
        <v>76.900000000000006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>
        <v>40</v>
      </c>
      <c r="S6" s="42">
        <v>36.9</v>
      </c>
      <c r="T6" s="42"/>
      <c r="U6" s="43">
        <v>1</v>
      </c>
      <c r="V6" s="62" t="s">
        <v>156</v>
      </c>
    </row>
    <row r="7" spans="1:22" ht="25.5">
      <c r="A7" s="48">
        <v>2</v>
      </c>
      <c r="B7" s="61" t="s">
        <v>157</v>
      </c>
      <c r="C7" s="39" t="s">
        <v>35</v>
      </c>
      <c r="D7" s="42"/>
      <c r="E7" s="42"/>
      <c r="F7" s="42">
        <v>2</v>
      </c>
      <c r="G7" s="42">
        <v>200</v>
      </c>
      <c r="H7" s="42"/>
      <c r="I7" s="42">
        <f>COUNT(N7:N7)</f>
        <v>0</v>
      </c>
      <c r="J7" s="42">
        <f>COUNT(O7:O7)</f>
        <v>0</v>
      </c>
      <c r="K7" s="42">
        <f>COUNT(P7:P7)</f>
        <v>0</v>
      </c>
      <c r="L7" s="42">
        <f>COUNT(Q7:Q7)</f>
        <v>0</v>
      </c>
      <c r="M7" s="42"/>
      <c r="N7" s="42"/>
      <c r="O7" s="42"/>
      <c r="P7" s="44"/>
      <c r="Q7" s="42"/>
      <c r="R7" s="42">
        <v>230</v>
      </c>
      <c r="S7" s="44">
        <v>200</v>
      </c>
      <c r="T7" s="42"/>
      <c r="U7" s="43">
        <f>COUNT(S7:S7)</f>
        <v>1</v>
      </c>
      <c r="V7" s="65" t="s">
        <v>158</v>
      </c>
    </row>
    <row r="8" spans="1:22" ht="56.25">
      <c r="A8" s="48">
        <v>3</v>
      </c>
      <c r="B8" s="61" t="s">
        <v>152</v>
      </c>
      <c r="C8" s="39" t="s">
        <v>44</v>
      </c>
      <c r="D8" s="42">
        <v>1959</v>
      </c>
      <c r="E8" s="42" t="s">
        <v>111</v>
      </c>
      <c r="F8" s="42">
        <v>2</v>
      </c>
      <c r="G8" s="42">
        <v>466.8</v>
      </c>
      <c r="H8" s="42"/>
      <c r="I8" s="42"/>
      <c r="J8" s="42"/>
      <c r="K8" s="42"/>
      <c r="L8" s="42"/>
      <c r="M8" s="42"/>
      <c r="N8" s="49"/>
      <c r="O8" s="49"/>
      <c r="P8" s="49"/>
      <c r="Q8" s="49"/>
      <c r="R8" s="66">
        <v>802</v>
      </c>
      <c r="S8" s="42">
        <v>466.8</v>
      </c>
      <c r="T8" s="42"/>
      <c r="U8" s="43">
        <v>1</v>
      </c>
      <c r="V8" s="62" t="s">
        <v>150</v>
      </c>
    </row>
    <row r="9" spans="1:22" ht="37.5">
      <c r="A9" s="48">
        <v>4</v>
      </c>
      <c r="B9" s="61" t="s">
        <v>136</v>
      </c>
      <c r="C9" s="39" t="s">
        <v>26</v>
      </c>
      <c r="D9" s="42">
        <v>1975</v>
      </c>
      <c r="E9" s="42" t="s">
        <v>112</v>
      </c>
      <c r="F9" s="42">
        <v>1</v>
      </c>
      <c r="G9" s="42">
        <v>163.80000000000001</v>
      </c>
      <c r="H9" s="42"/>
      <c r="I9" s="42"/>
      <c r="J9" s="42"/>
      <c r="K9" s="42"/>
      <c r="L9" s="42"/>
      <c r="M9" s="42"/>
      <c r="N9" s="49"/>
      <c r="O9" s="49"/>
      <c r="P9" s="49"/>
      <c r="Q9" s="49"/>
      <c r="R9" s="66">
        <f>240/10000</f>
        <v>2.4E-2</v>
      </c>
      <c r="S9" s="42">
        <v>163.80000000000001</v>
      </c>
      <c r="T9" s="42"/>
      <c r="U9" s="43">
        <v>1</v>
      </c>
      <c r="V9" s="62" t="s">
        <v>137</v>
      </c>
    </row>
    <row r="10" spans="1:22" ht="93.75">
      <c r="A10" s="48">
        <v>5</v>
      </c>
      <c r="B10" s="61" t="s">
        <v>151</v>
      </c>
      <c r="C10" s="39" t="s">
        <v>23</v>
      </c>
      <c r="D10" s="30">
        <v>2008</v>
      </c>
      <c r="E10" s="42" t="s">
        <v>159</v>
      </c>
      <c r="F10" s="42">
        <v>2</v>
      </c>
      <c r="G10" s="42">
        <v>659.6</v>
      </c>
      <c r="H10" s="42"/>
      <c r="I10" s="42"/>
      <c r="J10" s="42"/>
      <c r="K10" s="42"/>
      <c r="L10" s="42"/>
      <c r="M10" s="42"/>
      <c r="N10" s="49"/>
      <c r="O10" s="49"/>
      <c r="P10" s="49"/>
      <c r="Q10" s="49"/>
      <c r="R10" s="66">
        <f>665/10000</f>
        <v>6.6500000000000004E-2</v>
      </c>
      <c r="S10" s="42">
        <v>659.6</v>
      </c>
      <c r="T10" s="42"/>
      <c r="U10" s="43">
        <v>1</v>
      </c>
      <c r="V10" s="62" t="s">
        <v>150</v>
      </c>
    </row>
    <row r="11" spans="1:22" ht="56.25">
      <c r="A11" s="48">
        <v>6</v>
      </c>
      <c r="B11" s="61" t="s">
        <v>153</v>
      </c>
      <c r="C11" s="39" t="s">
        <v>62</v>
      </c>
      <c r="D11" s="44">
        <v>1959</v>
      </c>
      <c r="E11" s="42" t="s">
        <v>113</v>
      </c>
      <c r="F11" s="44">
        <v>2</v>
      </c>
      <c r="G11" s="44">
        <v>418</v>
      </c>
      <c r="H11" s="44"/>
      <c r="I11" s="44"/>
      <c r="J11" s="44"/>
      <c r="K11" s="44"/>
      <c r="L11" s="44"/>
      <c r="M11" s="44"/>
      <c r="N11" s="44"/>
      <c r="O11" s="30"/>
      <c r="P11" s="30"/>
      <c r="Q11" s="44"/>
      <c r="R11" s="44">
        <f>746/10000</f>
        <v>7.46E-2</v>
      </c>
      <c r="S11" s="44">
        <v>418</v>
      </c>
      <c r="T11" s="42"/>
      <c r="U11" s="43">
        <v>1</v>
      </c>
      <c r="V11" s="62" t="s">
        <v>154</v>
      </c>
    </row>
    <row r="12" spans="1:22" ht="56.25">
      <c r="A12" s="48">
        <v>7</v>
      </c>
      <c r="B12" s="61" t="s">
        <v>141</v>
      </c>
      <c r="C12" s="39" t="s">
        <v>22</v>
      </c>
      <c r="D12" s="44">
        <v>1999</v>
      </c>
      <c r="E12" s="44" t="s">
        <v>114</v>
      </c>
      <c r="F12" s="44">
        <v>2</v>
      </c>
      <c r="G12" s="44">
        <v>252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>
        <f>1150/10000</f>
        <v>0.115</v>
      </c>
      <c r="S12" s="44">
        <v>252</v>
      </c>
      <c r="T12" s="42"/>
      <c r="U12" s="43">
        <v>1</v>
      </c>
      <c r="V12" s="62" t="s">
        <v>142</v>
      </c>
    </row>
    <row r="13" spans="1:22" ht="37.5">
      <c r="A13" s="48">
        <v>8</v>
      </c>
      <c r="B13" s="61" t="s">
        <v>139</v>
      </c>
      <c r="C13" s="63" t="s">
        <v>25</v>
      </c>
      <c r="D13" s="44"/>
      <c r="E13" s="44" t="s">
        <v>115</v>
      </c>
      <c r="F13" s="44"/>
      <c r="G13" s="44">
        <v>200</v>
      </c>
      <c r="H13" s="44"/>
      <c r="I13" s="44"/>
      <c r="J13" s="44"/>
      <c r="K13" s="44"/>
      <c r="L13" s="44"/>
      <c r="M13" s="44"/>
      <c r="N13" s="30"/>
      <c r="O13" s="30"/>
      <c r="P13" s="30"/>
      <c r="Q13" s="44"/>
      <c r="R13" s="44">
        <f>1299/10000</f>
        <v>0.12989999999999999</v>
      </c>
      <c r="S13" s="44">
        <v>200</v>
      </c>
      <c r="T13" s="42"/>
      <c r="U13" s="43">
        <v>1</v>
      </c>
      <c r="V13" s="62" t="s">
        <v>140</v>
      </c>
    </row>
    <row r="14" spans="1:22" ht="63.75">
      <c r="A14" s="48">
        <v>9</v>
      </c>
      <c r="B14" s="61" t="s">
        <v>146</v>
      </c>
      <c r="C14" s="63" t="s">
        <v>119</v>
      </c>
      <c r="D14" s="44"/>
      <c r="E14" s="44" t="s">
        <v>148</v>
      </c>
      <c r="F14" s="44">
        <v>1</v>
      </c>
      <c r="G14" s="44">
        <v>1083</v>
      </c>
      <c r="H14" s="44"/>
      <c r="I14" s="44"/>
      <c r="J14" s="44"/>
      <c r="K14" s="44"/>
      <c r="L14" s="44"/>
      <c r="M14" s="44"/>
      <c r="N14" s="30"/>
      <c r="O14" s="30"/>
      <c r="P14" s="30"/>
      <c r="Q14" s="44"/>
      <c r="R14" s="44">
        <f>1083/10000</f>
        <v>0.10829999999999999</v>
      </c>
      <c r="S14" s="44">
        <v>1083</v>
      </c>
      <c r="T14" s="42"/>
      <c r="U14" s="43">
        <v>1</v>
      </c>
      <c r="V14" s="62" t="s">
        <v>147</v>
      </c>
    </row>
    <row r="15" spans="1:22" ht="63.75">
      <c r="A15" s="48">
        <v>10</v>
      </c>
      <c r="B15" s="61" t="s">
        <v>144</v>
      </c>
      <c r="C15" s="63" t="s">
        <v>143</v>
      </c>
      <c r="D15" s="44"/>
      <c r="E15" s="44" t="s">
        <v>120</v>
      </c>
      <c r="F15" s="44">
        <v>1</v>
      </c>
      <c r="G15" s="44">
        <v>61</v>
      </c>
      <c r="H15" s="44">
        <v>25</v>
      </c>
      <c r="I15" s="44"/>
      <c r="J15" s="44"/>
      <c r="K15" s="44"/>
      <c r="L15" s="44"/>
      <c r="M15" s="44"/>
      <c r="N15" s="30"/>
      <c r="O15" s="30"/>
      <c r="P15" s="30"/>
      <c r="Q15" s="44"/>
      <c r="R15" s="44">
        <f>1396/10000</f>
        <v>0.1396</v>
      </c>
      <c r="S15" s="44"/>
      <c r="T15" s="42"/>
      <c r="U15" s="43">
        <v>25</v>
      </c>
      <c r="V15" s="62" t="s">
        <v>145</v>
      </c>
    </row>
    <row r="16" spans="1:22" ht="19.5" thickBot="1">
      <c r="A16" s="55" t="s">
        <v>10</v>
      </c>
      <c r="B16" s="55"/>
      <c r="C16" s="64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38"/>
      <c r="O16" s="38"/>
      <c r="P16" s="40"/>
      <c r="Q16" s="40"/>
      <c r="R16" s="40"/>
      <c r="S16" s="40"/>
      <c r="T16" s="40"/>
      <c r="U16" s="41"/>
      <c r="V16" s="62"/>
    </row>
    <row r="17" spans="1:22" ht="19.5" customHeight="1" thickBot="1">
      <c r="A17" s="56">
        <f>COUNT(A6:A15)</f>
        <v>10</v>
      </c>
      <c r="B17" s="56"/>
      <c r="C17" s="154" t="s">
        <v>116</v>
      </c>
      <c r="D17" s="155"/>
      <c r="E17" s="155"/>
      <c r="F17" s="156"/>
      <c r="G17" s="57">
        <f>SUM(G6:G15)</f>
        <v>3581.1</v>
      </c>
      <c r="H17" s="57">
        <f>SUM(H6:H15)</f>
        <v>25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>
        <f>SUM(S6:S15)</f>
        <v>3480.1</v>
      </c>
      <c r="T17" s="51"/>
      <c r="U17" s="58">
        <f>SUM(U6:U15)</f>
        <v>34</v>
      </c>
      <c r="V17" s="50"/>
    </row>
    <row r="18" spans="1:22" ht="19.5" customHeight="1" thickBot="1">
      <c r="C18" s="157" t="s">
        <v>117</v>
      </c>
      <c r="D18" s="150"/>
      <c r="E18" s="150"/>
      <c r="F18" s="158"/>
      <c r="G18" s="53">
        <f>SUM(N17:Q17)</f>
        <v>0</v>
      </c>
    </row>
    <row r="19" spans="1:22" ht="19.5" customHeight="1" thickBot="1">
      <c r="C19" s="154" t="s">
        <v>118</v>
      </c>
      <c r="D19" s="155"/>
      <c r="E19" s="155"/>
      <c r="F19" s="156"/>
      <c r="G19" s="53">
        <f>G17</f>
        <v>3581.1</v>
      </c>
    </row>
    <row r="20" spans="1:22" ht="18.75" customHeight="1" thickBot="1">
      <c r="C20" s="154" t="s">
        <v>123</v>
      </c>
      <c r="D20" s="155"/>
      <c r="E20" s="155"/>
      <c r="F20" s="156"/>
      <c r="G20" s="59">
        <f>U17</f>
        <v>34</v>
      </c>
    </row>
  </sheetData>
  <mergeCells count="31">
    <mergeCell ref="P3:P5"/>
    <mergeCell ref="A2:A5"/>
    <mergeCell ref="C2:C5"/>
    <mergeCell ref="D2:D5"/>
    <mergeCell ref="E2:E5"/>
    <mergeCell ref="F2:F5"/>
    <mergeCell ref="G2:G5"/>
    <mergeCell ref="H2:H5"/>
    <mergeCell ref="I2:L2"/>
    <mergeCell ref="M2:M5"/>
    <mergeCell ref="J3:J5"/>
    <mergeCell ref="K3:K5"/>
    <mergeCell ref="L3:L5"/>
    <mergeCell ref="N3:N5"/>
    <mergeCell ref="O3:O5"/>
    <mergeCell ref="A1:V1"/>
    <mergeCell ref="B2:B5"/>
    <mergeCell ref="V2:V5"/>
    <mergeCell ref="C20:F20"/>
    <mergeCell ref="C17:F17"/>
    <mergeCell ref="C18:F18"/>
    <mergeCell ref="C19:F19"/>
    <mergeCell ref="Q3:Q5"/>
    <mergeCell ref="R3:R5"/>
    <mergeCell ref="S3:S5"/>
    <mergeCell ref="T3:T5"/>
    <mergeCell ref="U3:U5"/>
    <mergeCell ref="N2:Q2"/>
    <mergeCell ref="R2:S2"/>
    <mergeCell ref="T2:U2"/>
    <mergeCell ref="I3:I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D33" sqref="D33"/>
    </sheetView>
  </sheetViews>
  <sheetFormatPr defaultRowHeight="15"/>
  <cols>
    <col min="1" max="1" width="3.140625" bestFit="1" customWidth="1"/>
    <col min="2" max="2" width="42.140625" bestFit="1" customWidth="1"/>
    <col min="3" max="3" width="10.42578125" customWidth="1"/>
  </cols>
  <sheetData>
    <row r="1" spans="1:3" ht="33" customHeight="1">
      <c r="A1" s="172" t="s">
        <v>69</v>
      </c>
      <c r="B1" s="172"/>
      <c r="C1" s="172"/>
    </row>
    <row r="2" spans="1:3">
      <c r="A2" s="3" t="s">
        <v>68</v>
      </c>
      <c r="B2" s="3" t="s">
        <v>0</v>
      </c>
      <c r="C2" s="3" t="s">
        <v>67</v>
      </c>
    </row>
    <row r="3" spans="1:3">
      <c r="A3" s="2">
        <v>1</v>
      </c>
      <c r="B3" s="2" t="s">
        <v>35</v>
      </c>
      <c r="C3" s="2" t="s">
        <v>66</v>
      </c>
    </row>
    <row r="4" spans="1:3">
      <c r="A4" s="2">
        <v>2</v>
      </c>
      <c r="B4" s="2" t="s">
        <v>44</v>
      </c>
      <c r="C4" s="171" t="s">
        <v>65</v>
      </c>
    </row>
    <row r="5" spans="1:3">
      <c r="A5" s="2">
        <v>3</v>
      </c>
      <c r="B5" s="2" t="s">
        <v>26</v>
      </c>
      <c r="C5" s="171"/>
    </row>
    <row r="6" spans="1:3">
      <c r="A6" s="2">
        <v>4</v>
      </c>
      <c r="B6" s="2" t="s">
        <v>23</v>
      </c>
      <c r="C6" s="171"/>
    </row>
    <row r="7" spans="1:3">
      <c r="A7" s="2">
        <v>5</v>
      </c>
      <c r="B7" s="2" t="s">
        <v>62</v>
      </c>
      <c r="C7" s="2" t="s">
        <v>70</v>
      </c>
    </row>
    <row r="8" spans="1:3">
      <c r="A8" s="2">
        <v>6</v>
      </c>
      <c r="B8" s="2" t="s">
        <v>22</v>
      </c>
      <c r="C8" s="2" t="s">
        <v>64</v>
      </c>
    </row>
    <row r="9" spans="1:3">
      <c r="A9" s="2">
        <v>7</v>
      </c>
      <c r="B9" s="2" t="s">
        <v>28</v>
      </c>
      <c r="C9" s="2"/>
    </row>
    <row r="10" spans="1:3">
      <c r="A10" s="2">
        <v>8</v>
      </c>
      <c r="B10" s="2" t="s">
        <v>25</v>
      </c>
      <c r="C10" s="2" t="s">
        <v>71</v>
      </c>
    </row>
  </sheetData>
  <mergeCells count="2">
    <mergeCell ref="C4:C6"/>
    <mergeCell ref="A1:C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R48"/>
  <sheetViews>
    <sheetView workbookViewId="0">
      <selection activeCell="A2" sqref="A2:R2"/>
    </sheetView>
  </sheetViews>
  <sheetFormatPr defaultRowHeight="18.75"/>
  <cols>
    <col min="1" max="1" width="9.140625" style="8" bestFit="1" customWidth="1"/>
    <col min="2" max="2" width="22.85546875" style="8" customWidth="1"/>
    <col min="3" max="3" width="11.28515625" style="8" customWidth="1"/>
    <col min="4" max="4" width="18" style="8" customWidth="1"/>
    <col min="5" max="5" width="11.42578125" style="8" customWidth="1"/>
    <col min="6" max="6" width="13.28515625" style="8" customWidth="1"/>
    <col min="7" max="7" width="11.42578125" style="8" customWidth="1"/>
    <col min="8" max="8" width="4.28515625" style="8" customWidth="1"/>
    <col min="9" max="9" width="5.7109375" style="8" customWidth="1"/>
    <col min="10" max="10" width="4.28515625" style="8" customWidth="1"/>
    <col min="11" max="11" width="3" style="8" customWidth="1"/>
    <col min="12" max="12" width="12.140625" style="8" bestFit="1" customWidth="1"/>
    <col min="13" max="13" width="7.7109375" style="8" customWidth="1"/>
    <col min="14" max="14" width="8.42578125" style="8" customWidth="1"/>
    <col min="15" max="15" width="6.42578125" style="8" bestFit="1" customWidth="1"/>
    <col min="16" max="16" width="9" style="8" customWidth="1"/>
    <col min="17" max="17" width="6.7109375" style="8" customWidth="1"/>
    <col min="18" max="18" width="9.7109375" style="8" customWidth="1"/>
    <col min="19" max="19" width="9.140625" style="8"/>
    <col min="20" max="20" width="15.140625" style="8" bestFit="1" customWidth="1"/>
    <col min="21" max="16384" width="9.140625" style="8"/>
  </cols>
  <sheetData>
    <row r="2" spans="1:18">
      <c r="A2" s="139" t="s">
        <v>170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>
      <c r="A4" s="138" t="s">
        <v>161</v>
      </c>
      <c r="B4" s="138" t="s">
        <v>0</v>
      </c>
      <c r="C4" s="138" t="s">
        <v>1</v>
      </c>
      <c r="D4" s="138" t="s">
        <v>2</v>
      </c>
      <c r="E4" s="138" t="s">
        <v>3</v>
      </c>
      <c r="F4" s="138" t="s">
        <v>9</v>
      </c>
      <c r="G4" s="138" t="s">
        <v>4</v>
      </c>
      <c r="H4" s="138" t="s">
        <v>8</v>
      </c>
      <c r="I4" s="138"/>
      <c r="J4" s="138"/>
      <c r="K4" s="138"/>
      <c r="L4" s="140" t="s">
        <v>63</v>
      </c>
      <c r="M4" s="138" t="s">
        <v>109</v>
      </c>
      <c r="N4" s="138"/>
      <c r="O4" s="138" t="s">
        <v>162</v>
      </c>
      <c r="P4" s="138"/>
      <c r="Q4" s="138" t="s">
        <v>163</v>
      </c>
      <c r="R4" s="138"/>
    </row>
    <row r="5" spans="1:18">
      <c r="A5" s="138"/>
      <c r="B5" s="138"/>
      <c r="C5" s="138"/>
      <c r="D5" s="138"/>
      <c r="E5" s="138"/>
      <c r="F5" s="138"/>
      <c r="G5" s="138"/>
      <c r="H5" s="138">
        <v>1</v>
      </c>
      <c r="I5" s="138">
        <v>2</v>
      </c>
      <c r="J5" s="138">
        <v>3</v>
      </c>
      <c r="K5" s="138">
        <v>4</v>
      </c>
      <c r="L5" s="140"/>
      <c r="M5" s="138">
        <v>1</v>
      </c>
      <c r="N5" s="138" t="s">
        <v>6</v>
      </c>
      <c r="O5" s="138" t="s">
        <v>164</v>
      </c>
      <c r="P5" s="138" t="s">
        <v>165</v>
      </c>
      <c r="Q5" s="138" t="s">
        <v>164</v>
      </c>
      <c r="R5" s="138" t="s">
        <v>165</v>
      </c>
    </row>
    <row r="6" spans="1:18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40"/>
      <c r="M6" s="138"/>
      <c r="N6" s="138"/>
      <c r="O6" s="138"/>
      <c r="P6" s="138"/>
      <c r="Q6" s="138"/>
      <c r="R6" s="138"/>
    </row>
    <row r="7" spans="1:18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40"/>
      <c r="M7" s="138"/>
      <c r="N7" s="138"/>
      <c r="O7" s="138"/>
      <c r="P7" s="138"/>
      <c r="Q7" s="138"/>
      <c r="R7" s="138"/>
    </row>
    <row r="8" spans="1:18">
      <c r="A8" s="173">
        <v>51</v>
      </c>
      <c r="B8" s="173" t="s">
        <v>166</v>
      </c>
      <c r="C8" s="173">
        <v>1960</v>
      </c>
      <c r="D8" s="173" t="s">
        <v>7</v>
      </c>
      <c r="E8" s="173">
        <v>2</v>
      </c>
      <c r="F8" s="173">
        <f>SUM(M8:N19)</f>
        <v>393.2</v>
      </c>
      <c r="G8" s="173">
        <f>COUNT(M8:N19)</f>
        <v>12</v>
      </c>
      <c r="H8" s="78"/>
      <c r="I8" s="78"/>
      <c r="J8" s="78"/>
      <c r="K8" s="78"/>
      <c r="L8" s="79">
        <v>1</v>
      </c>
      <c r="M8" s="78"/>
      <c r="N8" s="78">
        <v>34.200000000000003</v>
      </c>
      <c r="O8" s="78"/>
      <c r="P8" s="78"/>
      <c r="Q8" s="80"/>
      <c r="R8" s="80"/>
    </row>
    <row r="9" spans="1:18">
      <c r="A9" s="173"/>
      <c r="B9" s="173"/>
      <c r="C9" s="173"/>
      <c r="D9" s="173"/>
      <c r="E9" s="173"/>
      <c r="F9" s="173"/>
      <c r="G9" s="173"/>
      <c r="H9" s="78"/>
      <c r="I9" s="78"/>
      <c r="J9" s="78"/>
      <c r="K9" s="78"/>
      <c r="L9" s="79">
        <v>2</v>
      </c>
      <c r="M9" s="78"/>
      <c r="N9" s="78">
        <v>35.9</v>
      </c>
      <c r="O9" s="78"/>
      <c r="P9" s="78"/>
      <c r="Q9" s="80"/>
      <c r="R9" s="80"/>
    </row>
    <row r="10" spans="1:18">
      <c r="A10" s="173"/>
      <c r="B10" s="173"/>
      <c r="C10" s="173"/>
      <c r="D10" s="173"/>
      <c r="E10" s="173"/>
      <c r="F10" s="173"/>
      <c r="G10" s="173"/>
      <c r="H10" s="78"/>
      <c r="I10" s="78"/>
      <c r="J10" s="78"/>
      <c r="K10" s="78"/>
      <c r="L10" s="79">
        <v>3</v>
      </c>
      <c r="M10" s="78">
        <v>16.100000000000001</v>
      </c>
      <c r="N10" s="78"/>
      <c r="O10" s="78"/>
      <c r="P10" s="78"/>
      <c r="Q10" s="80"/>
      <c r="R10" s="80"/>
    </row>
    <row r="11" spans="1:18">
      <c r="A11" s="173"/>
      <c r="B11" s="173"/>
      <c r="C11" s="173"/>
      <c r="D11" s="173"/>
      <c r="E11" s="173"/>
      <c r="F11" s="173"/>
      <c r="G11" s="173"/>
      <c r="H11" s="78"/>
      <c r="I11" s="78"/>
      <c r="J11" s="78"/>
      <c r="K11" s="78"/>
      <c r="L11" s="79">
        <v>4</v>
      </c>
      <c r="M11" s="78"/>
      <c r="N11" s="78">
        <v>37.700000000000003</v>
      </c>
      <c r="O11" s="78"/>
      <c r="P11" s="78"/>
      <c r="Q11" s="80"/>
      <c r="R11" s="80"/>
    </row>
    <row r="12" spans="1:18">
      <c r="A12" s="173"/>
      <c r="B12" s="173"/>
      <c r="C12" s="173"/>
      <c r="D12" s="173"/>
      <c r="E12" s="173"/>
      <c r="F12" s="173"/>
      <c r="G12" s="173"/>
      <c r="H12" s="78"/>
      <c r="I12" s="78"/>
      <c r="J12" s="78"/>
      <c r="K12" s="78"/>
      <c r="L12" s="79">
        <v>5</v>
      </c>
      <c r="M12" s="78"/>
      <c r="N12" s="78">
        <v>34.4</v>
      </c>
      <c r="O12" s="78"/>
      <c r="P12" s="78"/>
      <c r="Q12" s="80"/>
      <c r="R12" s="80"/>
    </row>
    <row r="13" spans="1:18">
      <c r="A13" s="173"/>
      <c r="B13" s="173"/>
      <c r="C13" s="173"/>
      <c r="D13" s="173"/>
      <c r="E13" s="173"/>
      <c r="F13" s="173"/>
      <c r="G13" s="173"/>
      <c r="H13" s="78"/>
      <c r="I13" s="78"/>
      <c r="J13" s="78"/>
      <c r="K13" s="78"/>
      <c r="L13" s="79">
        <v>6</v>
      </c>
      <c r="M13" s="78"/>
      <c r="N13" s="78">
        <v>36.1</v>
      </c>
      <c r="O13" s="78"/>
      <c r="P13" s="78"/>
      <c r="Q13" s="80"/>
      <c r="R13" s="80"/>
    </row>
    <row r="14" spans="1:18">
      <c r="A14" s="173"/>
      <c r="B14" s="173"/>
      <c r="C14" s="173"/>
      <c r="D14" s="173"/>
      <c r="E14" s="173"/>
      <c r="F14" s="173"/>
      <c r="G14" s="173"/>
      <c r="H14" s="78"/>
      <c r="I14" s="78"/>
      <c r="J14" s="78"/>
      <c r="K14" s="78"/>
      <c r="L14" s="79">
        <v>7</v>
      </c>
      <c r="M14" s="78">
        <v>25.7</v>
      </c>
      <c r="N14" s="78"/>
      <c r="O14" s="78"/>
      <c r="P14" s="78"/>
      <c r="Q14" s="80"/>
      <c r="R14" s="80"/>
    </row>
    <row r="15" spans="1:18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79">
        <v>8</v>
      </c>
      <c r="M15" s="81"/>
      <c r="N15" s="81">
        <v>37.5</v>
      </c>
      <c r="O15" s="78"/>
      <c r="P15" s="78"/>
      <c r="Q15" s="80"/>
      <c r="R15" s="80"/>
    </row>
    <row r="16" spans="1:18">
      <c r="A16" s="173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79">
        <v>9</v>
      </c>
      <c r="M16" s="81"/>
      <c r="N16" s="81">
        <v>37.700000000000003</v>
      </c>
      <c r="O16" s="78"/>
      <c r="P16" s="78"/>
      <c r="Q16" s="80"/>
      <c r="R16" s="80"/>
    </row>
    <row r="17" spans="1:18">
      <c r="A17" s="173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79">
        <v>10</v>
      </c>
      <c r="M17" s="81">
        <v>24.8</v>
      </c>
      <c r="N17" s="81"/>
      <c r="O17" s="78"/>
      <c r="P17" s="78"/>
      <c r="Q17" s="80"/>
      <c r="R17" s="80"/>
    </row>
    <row r="18" spans="1:18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79">
        <v>11</v>
      </c>
      <c r="M18" s="81"/>
      <c r="N18" s="81">
        <v>37.6</v>
      </c>
      <c r="O18" s="78"/>
      <c r="P18" s="78"/>
      <c r="Q18" s="80"/>
      <c r="R18" s="80"/>
    </row>
    <row r="19" spans="1:18">
      <c r="A19" s="173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79">
        <v>12</v>
      </c>
      <c r="M19" s="81"/>
      <c r="N19" s="81">
        <v>35.5</v>
      </c>
      <c r="O19" s="78"/>
      <c r="P19" s="78"/>
      <c r="Q19" s="80"/>
      <c r="R19" s="80"/>
    </row>
    <row r="20" spans="1:18">
      <c r="A20" s="173">
        <v>53</v>
      </c>
      <c r="B20" s="173" t="s">
        <v>167</v>
      </c>
      <c r="C20" s="173">
        <v>1960</v>
      </c>
      <c r="D20" s="173" t="s">
        <v>7</v>
      </c>
      <c r="E20" s="173">
        <v>2</v>
      </c>
      <c r="F20" s="173">
        <f>SUM(M20:N31)</f>
        <v>393.2</v>
      </c>
      <c r="G20" s="173">
        <f>COUNT(M20:N31)</f>
        <v>12</v>
      </c>
      <c r="H20" s="78"/>
      <c r="I20" s="78"/>
      <c r="J20" s="78"/>
      <c r="K20" s="78"/>
      <c r="L20" s="79">
        <v>1</v>
      </c>
      <c r="M20" s="78"/>
      <c r="N20" s="78">
        <v>34.200000000000003</v>
      </c>
      <c r="O20" s="78"/>
      <c r="P20" s="78"/>
      <c r="Q20" s="80"/>
      <c r="R20" s="80"/>
    </row>
    <row r="21" spans="1:18">
      <c r="A21" s="173"/>
      <c r="B21" s="173"/>
      <c r="C21" s="173"/>
      <c r="D21" s="173"/>
      <c r="E21" s="173"/>
      <c r="F21" s="173"/>
      <c r="G21" s="173"/>
      <c r="H21" s="78"/>
      <c r="I21" s="78"/>
      <c r="J21" s="78"/>
      <c r="K21" s="78"/>
      <c r="L21" s="79">
        <v>2</v>
      </c>
      <c r="M21" s="78"/>
      <c r="N21" s="78">
        <v>35.9</v>
      </c>
      <c r="O21" s="78"/>
      <c r="P21" s="78"/>
      <c r="Q21" s="80"/>
      <c r="R21" s="80"/>
    </row>
    <row r="22" spans="1:18">
      <c r="A22" s="173"/>
      <c r="B22" s="173"/>
      <c r="C22" s="173"/>
      <c r="D22" s="173"/>
      <c r="E22" s="173"/>
      <c r="F22" s="173"/>
      <c r="G22" s="173"/>
      <c r="H22" s="78"/>
      <c r="I22" s="78"/>
      <c r="J22" s="78"/>
      <c r="K22" s="78"/>
      <c r="L22" s="79">
        <v>3</v>
      </c>
      <c r="M22" s="78">
        <v>16.100000000000001</v>
      </c>
      <c r="N22" s="78"/>
      <c r="O22" s="78"/>
      <c r="P22" s="78"/>
      <c r="Q22" s="80"/>
      <c r="R22" s="80"/>
    </row>
    <row r="23" spans="1:18">
      <c r="A23" s="173"/>
      <c r="B23" s="173"/>
      <c r="C23" s="173"/>
      <c r="D23" s="173"/>
      <c r="E23" s="173"/>
      <c r="F23" s="173"/>
      <c r="G23" s="173"/>
      <c r="H23" s="78"/>
      <c r="I23" s="78"/>
      <c r="J23" s="78"/>
      <c r="K23" s="78"/>
      <c r="L23" s="79">
        <v>4</v>
      </c>
      <c r="M23" s="78"/>
      <c r="N23" s="78">
        <v>37.700000000000003</v>
      </c>
      <c r="O23" s="78"/>
      <c r="P23" s="78"/>
      <c r="Q23" s="80"/>
      <c r="R23" s="80"/>
    </row>
    <row r="24" spans="1:18">
      <c r="A24" s="173"/>
      <c r="B24" s="173"/>
      <c r="C24" s="173"/>
      <c r="D24" s="173"/>
      <c r="E24" s="173"/>
      <c r="F24" s="173"/>
      <c r="G24" s="173"/>
      <c r="H24" s="78"/>
      <c r="I24" s="78"/>
      <c r="J24" s="78"/>
      <c r="K24" s="78"/>
      <c r="L24" s="79">
        <v>5</v>
      </c>
      <c r="M24" s="78"/>
      <c r="N24" s="78">
        <v>34.4</v>
      </c>
      <c r="O24" s="78"/>
      <c r="P24" s="78"/>
      <c r="Q24" s="80"/>
      <c r="R24" s="80"/>
    </row>
    <row r="25" spans="1:18">
      <c r="A25" s="173"/>
      <c r="B25" s="173"/>
      <c r="C25" s="173"/>
      <c r="D25" s="173"/>
      <c r="E25" s="173"/>
      <c r="F25" s="173"/>
      <c r="G25" s="173"/>
      <c r="H25" s="78"/>
      <c r="I25" s="78"/>
      <c r="J25" s="78"/>
      <c r="K25" s="78"/>
      <c r="L25" s="79">
        <v>6</v>
      </c>
      <c r="M25" s="78"/>
      <c r="N25" s="78">
        <v>36.1</v>
      </c>
      <c r="O25" s="78"/>
      <c r="P25" s="78"/>
      <c r="Q25" s="80"/>
      <c r="R25" s="80"/>
    </row>
    <row r="26" spans="1:18">
      <c r="A26" s="173"/>
      <c r="B26" s="173"/>
      <c r="C26" s="173"/>
      <c r="D26" s="173"/>
      <c r="E26" s="173"/>
      <c r="F26" s="173"/>
      <c r="G26" s="173"/>
      <c r="H26" s="78"/>
      <c r="I26" s="78"/>
      <c r="J26" s="78"/>
      <c r="K26" s="78"/>
      <c r="L26" s="79">
        <v>7</v>
      </c>
      <c r="M26" s="78">
        <v>25.7</v>
      </c>
      <c r="N26" s="78"/>
      <c r="O26" s="78"/>
      <c r="P26" s="78"/>
      <c r="Q26" s="80"/>
      <c r="R26" s="80"/>
    </row>
    <row r="27" spans="1:18">
      <c r="A27" s="173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79">
        <v>8</v>
      </c>
      <c r="M27" s="81"/>
      <c r="N27" s="81">
        <v>37.5</v>
      </c>
      <c r="O27" s="78"/>
      <c r="P27" s="78"/>
      <c r="Q27" s="80"/>
      <c r="R27" s="80"/>
    </row>
    <row r="28" spans="1:18">
      <c r="A28" s="173"/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79">
        <v>9</v>
      </c>
      <c r="M28" s="81"/>
      <c r="N28" s="81">
        <v>37.700000000000003</v>
      </c>
      <c r="O28" s="78"/>
      <c r="P28" s="78"/>
      <c r="Q28" s="80"/>
      <c r="R28" s="80"/>
    </row>
    <row r="29" spans="1:18">
      <c r="A29" s="173"/>
      <c r="B29" s="173"/>
      <c r="C29" s="173"/>
      <c r="D29" s="173"/>
      <c r="E29" s="173"/>
      <c r="F29" s="173"/>
      <c r="G29" s="173"/>
      <c r="H29" s="173"/>
      <c r="I29" s="173"/>
      <c r="J29" s="173"/>
      <c r="K29" s="173"/>
      <c r="L29" s="79">
        <v>10</v>
      </c>
      <c r="M29" s="81">
        <v>24.8</v>
      </c>
      <c r="N29" s="81"/>
      <c r="O29" s="78"/>
      <c r="P29" s="78"/>
      <c r="Q29" s="80"/>
      <c r="R29" s="80"/>
    </row>
    <row r="30" spans="1:18">
      <c r="A30" s="173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79">
        <v>11</v>
      </c>
      <c r="M30" s="81"/>
      <c r="N30" s="81">
        <v>37.6</v>
      </c>
      <c r="O30" s="78"/>
      <c r="P30" s="78"/>
      <c r="Q30" s="80"/>
      <c r="R30" s="80"/>
    </row>
    <row r="31" spans="1:18">
      <c r="A31" s="173"/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79">
        <v>12</v>
      </c>
      <c r="M31" s="81"/>
      <c r="N31" s="81">
        <v>35.5</v>
      </c>
      <c r="O31" s="78"/>
      <c r="P31" s="78"/>
      <c r="Q31" s="80"/>
      <c r="R31" s="80"/>
    </row>
    <row r="32" spans="1:18">
      <c r="A32" s="78">
        <v>54</v>
      </c>
      <c r="B32" s="78" t="s">
        <v>168</v>
      </c>
      <c r="C32" s="78"/>
      <c r="D32" s="78"/>
      <c r="E32" s="78">
        <v>1</v>
      </c>
      <c r="F32" s="78">
        <f>P32</f>
        <v>250</v>
      </c>
      <c r="G32" s="78">
        <f>COUNT(M32:N32)</f>
        <v>0</v>
      </c>
      <c r="H32" s="78"/>
      <c r="I32" s="78"/>
      <c r="J32" s="78"/>
      <c r="K32" s="78"/>
      <c r="L32" s="79"/>
      <c r="M32" s="82"/>
      <c r="N32" s="82"/>
      <c r="O32" s="78"/>
      <c r="P32" s="78">
        <v>250</v>
      </c>
      <c r="Q32" s="80"/>
      <c r="R32" s="80">
        <v>1</v>
      </c>
    </row>
    <row r="33" spans="1:18">
      <c r="A33" s="173">
        <v>55</v>
      </c>
      <c r="B33" s="173" t="s">
        <v>169</v>
      </c>
      <c r="C33" s="173">
        <v>1960</v>
      </c>
      <c r="D33" s="173" t="s">
        <v>7</v>
      </c>
      <c r="E33" s="173">
        <v>2</v>
      </c>
      <c r="F33" s="173">
        <f>SUM(M33:N44)</f>
        <v>393.2</v>
      </c>
      <c r="G33" s="173">
        <f>COUNT(M33:N44)</f>
        <v>12</v>
      </c>
      <c r="H33" s="78"/>
      <c r="I33" s="78"/>
      <c r="J33" s="78"/>
      <c r="K33" s="78"/>
      <c r="L33" s="79">
        <v>1</v>
      </c>
      <c r="M33" s="78"/>
      <c r="N33" s="78">
        <v>34.200000000000003</v>
      </c>
      <c r="O33" s="78"/>
      <c r="P33" s="78"/>
      <c r="Q33" s="80"/>
      <c r="R33" s="80"/>
    </row>
    <row r="34" spans="1:18">
      <c r="A34" s="173"/>
      <c r="B34" s="173"/>
      <c r="C34" s="173"/>
      <c r="D34" s="173"/>
      <c r="E34" s="173"/>
      <c r="F34" s="173"/>
      <c r="G34" s="173"/>
      <c r="H34" s="78"/>
      <c r="I34" s="78"/>
      <c r="J34" s="78"/>
      <c r="K34" s="78"/>
      <c r="L34" s="79">
        <v>2</v>
      </c>
      <c r="M34" s="78"/>
      <c r="N34" s="78">
        <v>35.9</v>
      </c>
      <c r="O34" s="78"/>
      <c r="P34" s="78"/>
      <c r="Q34" s="80"/>
      <c r="R34" s="80"/>
    </row>
    <row r="35" spans="1:18">
      <c r="A35" s="173"/>
      <c r="B35" s="173"/>
      <c r="C35" s="173"/>
      <c r="D35" s="173"/>
      <c r="E35" s="173"/>
      <c r="F35" s="173"/>
      <c r="G35" s="173"/>
      <c r="H35" s="78"/>
      <c r="I35" s="78"/>
      <c r="J35" s="78"/>
      <c r="K35" s="78"/>
      <c r="L35" s="79">
        <v>3</v>
      </c>
      <c r="M35" s="78">
        <v>16.100000000000001</v>
      </c>
      <c r="N35" s="78"/>
      <c r="O35" s="78"/>
      <c r="P35" s="78"/>
      <c r="Q35" s="80"/>
      <c r="R35" s="80"/>
    </row>
    <row r="36" spans="1:18">
      <c r="A36" s="173"/>
      <c r="B36" s="173"/>
      <c r="C36" s="173"/>
      <c r="D36" s="173"/>
      <c r="E36" s="173"/>
      <c r="F36" s="173"/>
      <c r="G36" s="173"/>
      <c r="H36" s="78"/>
      <c r="I36" s="78"/>
      <c r="J36" s="78"/>
      <c r="K36" s="78"/>
      <c r="L36" s="79">
        <v>4</v>
      </c>
      <c r="M36" s="78"/>
      <c r="N36" s="78">
        <v>37.700000000000003</v>
      </c>
      <c r="O36" s="78"/>
      <c r="P36" s="78"/>
      <c r="Q36" s="80"/>
      <c r="R36" s="80"/>
    </row>
    <row r="37" spans="1:18">
      <c r="A37" s="173"/>
      <c r="B37" s="173"/>
      <c r="C37" s="173"/>
      <c r="D37" s="173"/>
      <c r="E37" s="173"/>
      <c r="F37" s="173"/>
      <c r="G37" s="173"/>
      <c r="H37" s="78"/>
      <c r="I37" s="78"/>
      <c r="J37" s="78"/>
      <c r="K37" s="78"/>
      <c r="L37" s="79">
        <v>5</v>
      </c>
      <c r="M37" s="78"/>
      <c r="N37" s="78">
        <v>34.4</v>
      </c>
      <c r="O37" s="78"/>
      <c r="P37" s="78"/>
      <c r="Q37" s="80"/>
      <c r="R37" s="80"/>
    </row>
    <row r="38" spans="1:18">
      <c r="A38" s="173"/>
      <c r="B38" s="173"/>
      <c r="C38" s="173"/>
      <c r="D38" s="173"/>
      <c r="E38" s="173"/>
      <c r="F38" s="173"/>
      <c r="G38" s="173"/>
      <c r="H38" s="78"/>
      <c r="I38" s="78"/>
      <c r="J38" s="78"/>
      <c r="K38" s="78"/>
      <c r="L38" s="79">
        <v>6</v>
      </c>
      <c r="M38" s="78"/>
      <c r="N38" s="78">
        <v>36.1</v>
      </c>
      <c r="O38" s="78"/>
      <c r="P38" s="78"/>
      <c r="Q38" s="80"/>
      <c r="R38" s="80"/>
    </row>
    <row r="39" spans="1:18">
      <c r="A39" s="173"/>
      <c r="B39" s="173"/>
      <c r="C39" s="173"/>
      <c r="D39" s="173"/>
      <c r="E39" s="173"/>
      <c r="F39" s="173"/>
      <c r="G39" s="173"/>
      <c r="H39" s="78"/>
      <c r="I39" s="78"/>
      <c r="J39" s="78"/>
      <c r="K39" s="78"/>
      <c r="L39" s="79">
        <v>7</v>
      </c>
      <c r="M39" s="78">
        <v>25.7</v>
      </c>
      <c r="N39" s="78"/>
      <c r="O39" s="78"/>
      <c r="P39" s="78"/>
      <c r="Q39" s="80"/>
      <c r="R39" s="80"/>
    </row>
    <row r="40" spans="1:18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79">
        <v>8</v>
      </c>
      <c r="M40" s="81"/>
      <c r="N40" s="81">
        <v>37.5</v>
      </c>
      <c r="O40" s="78"/>
      <c r="P40" s="78"/>
      <c r="Q40" s="80"/>
      <c r="R40" s="80"/>
    </row>
    <row r="41" spans="1:18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79">
        <v>9</v>
      </c>
      <c r="M41" s="81"/>
      <c r="N41" s="81">
        <v>37.700000000000003</v>
      </c>
      <c r="O41" s="78"/>
      <c r="P41" s="78"/>
      <c r="Q41" s="80"/>
      <c r="R41" s="80"/>
    </row>
    <row r="42" spans="1:18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79">
        <v>10</v>
      </c>
      <c r="M42" s="81">
        <v>24.8</v>
      </c>
      <c r="N42" s="81"/>
      <c r="O42" s="78"/>
      <c r="P42" s="78"/>
      <c r="Q42" s="80"/>
      <c r="R42" s="80"/>
    </row>
    <row r="43" spans="1:18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79">
        <v>11</v>
      </c>
      <c r="M43" s="81"/>
      <c r="N43" s="81">
        <v>37.6</v>
      </c>
      <c r="O43" s="78"/>
      <c r="P43" s="78"/>
      <c r="Q43" s="80"/>
      <c r="R43" s="80"/>
    </row>
    <row r="44" spans="1:18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79">
        <v>12</v>
      </c>
      <c r="M44" s="81"/>
      <c r="N44" s="81">
        <v>35.5</v>
      </c>
      <c r="O44" s="78"/>
      <c r="P44" s="78"/>
      <c r="Q44" s="80"/>
      <c r="R44" s="80"/>
    </row>
    <row r="45" spans="1:18">
      <c r="A45" s="81" t="s">
        <v>10</v>
      </c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3">
        <f>SUM(M33:M44)</f>
        <v>66.599999999999994</v>
      </c>
      <c r="N45" s="83">
        <f>SUM(N33:N44)</f>
        <v>326.60000000000002</v>
      </c>
      <c r="O45" s="81"/>
      <c r="P45" s="81"/>
      <c r="Q45" s="81"/>
      <c r="R45" s="81"/>
    </row>
    <row r="46" spans="1:18">
      <c r="A46" s="76">
        <f>COUNT(A8:A44)</f>
        <v>4</v>
      </c>
      <c r="B46" s="138" t="s">
        <v>116</v>
      </c>
      <c r="C46" s="138"/>
      <c r="D46" s="138"/>
      <c r="E46" s="138"/>
      <c r="F46" s="76">
        <f>SUM(F8:F44)</f>
        <v>1429.6000000000001</v>
      </c>
      <c r="G46" s="76">
        <f t="shared" ref="G46:R46" si="0">SUM(G8:G44)</f>
        <v>36</v>
      </c>
      <c r="H46" s="76">
        <f t="shared" si="0"/>
        <v>0</v>
      </c>
      <c r="I46" s="76">
        <f t="shared" si="0"/>
        <v>0</v>
      </c>
      <c r="J46" s="76">
        <f t="shared" si="0"/>
        <v>0</v>
      </c>
      <c r="K46" s="76">
        <f t="shared" si="0"/>
        <v>0</v>
      </c>
      <c r="L46" s="76"/>
      <c r="M46" s="76">
        <f t="shared" si="0"/>
        <v>199.79999999999998</v>
      </c>
      <c r="N46" s="76">
        <f t="shared" si="0"/>
        <v>979.80000000000018</v>
      </c>
      <c r="O46" s="76">
        <f t="shared" si="0"/>
        <v>0</v>
      </c>
      <c r="P46" s="76">
        <f t="shared" si="0"/>
        <v>250</v>
      </c>
      <c r="Q46" s="76">
        <f t="shared" si="0"/>
        <v>0</v>
      </c>
      <c r="R46" s="76">
        <f t="shared" si="0"/>
        <v>1</v>
      </c>
    </row>
    <row r="47" spans="1:18" ht="19.5" thickBot="1">
      <c r="B47" s="157" t="s">
        <v>117</v>
      </c>
      <c r="C47" s="150"/>
      <c r="D47" s="150"/>
      <c r="E47" s="158"/>
      <c r="F47" s="53">
        <f>SUM(M46:N46)</f>
        <v>1179.6000000000001</v>
      </c>
    </row>
    <row r="48" spans="1:18" ht="19.5" thickBot="1">
      <c r="B48" s="154" t="s">
        <v>118</v>
      </c>
      <c r="C48" s="155"/>
      <c r="D48" s="155"/>
      <c r="E48" s="156"/>
      <c r="F48" s="53">
        <f>P46</f>
        <v>250</v>
      </c>
    </row>
  </sheetData>
  <mergeCells count="59">
    <mergeCell ref="A2:R2"/>
    <mergeCell ref="A4:A7"/>
    <mergeCell ref="B4:B7"/>
    <mergeCell ref="C4:C7"/>
    <mergeCell ref="D4:D7"/>
    <mergeCell ref="E4:E7"/>
    <mergeCell ref="F4:F7"/>
    <mergeCell ref="G4:G7"/>
    <mergeCell ref="H4:K4"/>
    <mergeCell ref="L4:L7"/>
    <mergeCell ref="M4:N4"/>
    <mergeCell ref="O4:P4"/>
    <mergeCell ref="Q4:R4"/>
    <mergeCell ref="H5:H7"/>
    <mergeCell ref="I5:I7"/>
    <mergeCell ref="J5:J7"/>
    <mergeCell ref="K5:K7"/>
    <mergeCell ref="M5:M7"/>
    <mergeCell ref="N5:N7"/>
    <mergeCell ref="O5:O7"/>
    <mergeCell ref="P5:P7"/>
    <mergeCell ref="Q5:Q7"/>
    <mergeCell ref="R5:R7"/>
    <mergeCell ref="A8:A19"/>
    <mergeCell ref="B8:B19"/>
    <mergeCell ref="C8:C19"/>
    <mergeCell ref="D8:D19"/>
    <mergeCell ref="E8:E19"/>
    <mergeCell ref="F8:F19"/>
    <mergeCell ref="G8:G19"/>
    <mergeCell ref="H15:H19"/>
    <mergeCell ref="I15:I19"/>
    <mergeCell ref="J15:J19"/>
    <mergeCell ref="K15:K19"/>
    <mergeCell ref="A20:A31"/>
    <mergeCell ref="B20:B31"/>
    <mergeCell ref="C20:C31"/>
    <mergeCell ref="D20:D31"/>
    <mergeCell ref="E20:E31"/>
    <mergeCell ref="F20:F31"/>
    <mergeCell ref="A33:A44"/>
    <mergeCell ref="B33:B44"/>
    <mergeCell ref="C33:C44"/>
    <mergeCell ref="D33:D44"/>
    <mergeCell ref="E33:E44"/>
    <mergeCell ref="H40:H44"/>
    <mergeCell ref="I40:I44"/>
    <mergeCell ref="J40:J44"/>
    <mergeCell ref="K40:K44"/>
    <mergeCell ref="G20:G31"/>
    <mergeCell ref="H27:H31"/>
    <mergeCell ref="I27:I31"/>
    <mergeCell ref="J27:J31"/>
    <mergeCell ref="K27:K31"/>
    <mergeCell ref="B46:E46"/>
    <mergeCell ref="B47:E47"/>
    <mergeCell ref="B48:E48"/>
    <mergeCell ref="F33:F44"/>
    <mergeCell ref="G33:G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Жилые</vt:lpstr>
      <vt:lpstr>Нежилые</vt:lpstr>
      <vt:lpstr>Без техпаспортов</vt:lpstr>
      <vt:lpstr>Дома за красной линией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ОАП</cp:lastModifiedBy>
  <cp:lastPrinted>2018-08-25T04:08:11Z</cp:lastPrinted>
  <dcterms:created xsi:type="dcterms:W3CDTF">2016-08-10T03:03:49Z</dcterms:created>
  <dcterms:modified xsi:type="dcterms:W3CDTF">2018-10-05T13:05:42Z</dcterms:modified>
</cp:coreProperties>
</file>